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90" yWindow="45" windowWidth="19110" windowHeight="4155" activeTab="1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assessment!$P$3:$P$262</definedName>
    <definedName name="_xlnm._FilterDatabase" localSheetId="4" hidden="1">claims!#REF!</definedName>
    <definedName name="_xlnm._FilterDatabase" localSheetId="5" hidden="1">costs!$C$3:$E$262</definedName>
    <definedName name="_xlnm._FilterDatabase" localSheetId="3" hidden="1">IFR!#REF!</definedName>
    <definedName name="_xlnm._FilterDatabase" localSheetId="0" hidden="1">invoices!$J$5:$J$262</definedName>
    <definedName name="_xlnm.Print_Area" localSheetId="4">claims!$A$4:$W$270</definedName>
    <definedName name="_xlnm.Print_Area" localSheetId="5">costs!$A$4:$Q$265</definedName>
    <definedName name="_xlnm.Print_Area" localSheetId="3">IFR!$A$1:$AD$265</definedName>
    <definedName name="_xlnm.Print_Area" localSheetId="2">payroll!$A$4:$G$265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45621"/>
</workbook>
</file>

<file path=xl/calcChain.xml><?xml version="1.0" encoding="utf-8"?>
<calcChain xmlns="http://schemas.openxmlformats.org/spreadsheetml/2006/main">
  <c r="O273" i="1" l="1"/>
  <c r="O270" i="1"/>
  <c r="J270" i="1" l="1"/>
  <c r="F269" i="8"/>
  <c r="F270" i="8"/>
  <c r="F271" i="8"/>
  <c r="F268" i="8"/>
  <c r="M263" i="3" l="1"/>
  <c r="N263" i="3"/>
  <c r="O263" i="3"/>
  <c r="P263" i="3"/>
  <c r="Q130" i="3"/>
  <c r="G104" i="3"/>
  <c r="L104" i="3"/>
  <c r="L16" i="3"/>
  <c r="G141" i="3"/>
  <c r="G140" i="3"/>
  <c r="G139" i="3"/>
  <c r="G138" i="3"/>
  <c r="G137" i="3"/>
  <c r="G136" i="3"/>
  <c r="G135" i="3"/>
  <c r="G134" i="3"/>
  <c r="G133" i="3"/>
  <c r="G132" i="3"/>
  <c r="G131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5" i="3"/>
  <c r="G14" i="3"/>
  <c r="G13" i="3"/>
  <c r="G12" i="3"/>
  <c r="G11" i="3"/>
  <c r="G10" i="3"/>
  <c r="G9" i="3"/>
  <c r="G8" i="3"/>
  <c r="G7" i="3"/>
  <c r="G6" i="3"/>
  <c r="G5" i="3"/>
  <c r="G262" i="5" l="1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6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5" i="5"/>
  <c r="Q16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L5" i="3"/>
  <c r="Q5" i="3"/>
  <c r="L6" i="3"/>
  <c r="Q6" i="3"/>
  <c r="L7" i="3"/>
  <c r="Q7" i="3"/>
  <c r="L8" i="3"/>
  <c r="Q8" i="3"/>
  <c r="L9" i="3"/>
  <c r="Q9" i="3"/>
  <c r="L10" i="3"/>
  <c r="Q10" i="3"/>
  <c r="L11" i="3"/>
  <c r="Q11" i="3"/>
  <c r="L12" i="3"/>
  <c r="Q12" i="3"/>
  <c r="L13" i="3"/>
  <c r="Q13" i="3"/>
  <c r="L14" i="3"/>
  <c r="Q14" i="3"/>
  <c r="L15" i="3"/>
  <c r="Q15" i="3"/>
  <c r="R16" i="3"/>
  <c r="L17" i="3"/>
  <c r="Q17" i="3"/>
  <c r="L18" i="3"/>
  <c r="Q18" i="3"/>
  <c r="L19" i="3"/>
  <c r="Q19" i="3"/>
  <c r="L20" i="3"/>
  <c r="Q20" i="3"/>
  <c r="L21" i="3"/>
  <c r="Q21" i="3"/>
  <c r="L22" i="3"/>
  <c r="Q22" i="3"/>
  <c r="L23" i="3"/>
  <c r="Q23" i="3"/>
  <c r="L24" i="3"/>
  <c r="Q24" i="3"/>
  <c r="L25" i="3"/>
  <c r="Q25" i="3"/>
  <c r="L26" i="3"/>
  <c r="Q26" i="3"/>
  <c r="L27" i="3"/>
  <c r="Q27" i="3"/>
  <c r="L28" i="3"/>
  <c r="Q28" i="3"/>
  <c r="L29" i="3"/>
  <c r="Q29" i="3"/>
  <c r="L30" i="3"/>
  <c r="Q30" i="3"/>
  <c r="L31" i="3"/>
  <c r="Q31" i="3"/>
  <c r="L32" i="3"/>
  <c r="Q32" i="3"/>
  <c r="L33" i="3"/>
  <c r="Q33" i="3"/>
  <c r="L34" i="3"/>
  <c r="Q34" i="3"/>
  <c r="L35" i="3"/>
  <c r="Q35" i="3"/>
  <c r="L36" i="3"/>
  <c r="Q36" i="3"/>
  <c r="L37" i="3"/>
  <c r="Q37" i="3"/>
  <c r="L38" i="3"/>
  <c r="Q38" i="3"/>
  <c r="L39" i="3"/>
  <c r="Q39" i="3"/>
  <c r="L40" i="3"/>
  <c r="Q40" i="3"/>
  <c r="L41" i="3"/>
  <c r="Q41" i="3"/>
  <c r="L42" i="3"/>
  <c r="Q42" i="3"/>
  <c r="L43" i="3"/>
  <c r="Q43" i="3"/>
  <c r="L44" i="3"/>
  <c r="Q44" i="3"/>
  <c r="L45" i="3"/>
  <c r="Q45" i="3"/>
  <c r="L46" i="3"/>
  <c r="Q46" i="3"/>
  <c r="L47" i="3"/>
  <c r="Q47" i="3"/>
  <c r="L48" i="3"/>
  <c r="Q48" i="3"/>
  <c r="L49" i="3"/>
  <c r="Q49" i="3"/>
  <c r="L50" i="3"/>
  <c r="Q50" i="3"/>
  <c r="L51" i="3"/>
  <c r="Q51" i="3"/>
  <c r="L52" i="3"/>
  <c r="Q52" i="3"/>
  <c r="L53" i="3"/>
  <c r="Q53" i="3"/>
  <c r="L54" i="3"/>
  <c r="Q54" i="3"/>
  <c r="L55" i="3"/>
  <c r="Q55" i="3"/>
  <c r="L56" i="3"/>
  <c r="Q56" i="3"/>
  <c r="L57" i="3"/>
  <c r="Q57" i="3"/>
  <c r="L58" i="3"/>
  <c r="Q58" i="3"/>
  <c r="L59" i="3"/>
  <c r="Q59" i="3"/>
  <c r="L60" i="3"/>
  <c r="Q60" i="3"/>
  <c r="L61" i="3"/>
  <c r="Q61" i="3"/>
  <c r="L62" i="3"/>
  <c r="Q62" i="3"/>
  <c r="L63" i="3"/>
  <c r="Q63" i="3"/>
  <c r="L64" i="3"/>
  <c r="Q64" i="3"/>
  <c r="L65" i="3"/>
  <c r="Q65" i="3"/>
  <c r="L66" i="3"/>
  <c r="Q66" i="3"/>
  <c r="L67" i="3"/>
  <c r="Q67" i="3"/>
  <c r="L68" i="3"/>
  <c r="Q68" i="3"/>
  <c r="L69" i="3"/>
  <c r="Q69" i="3"/>
  <c r="L70" i="3"/>
  <c r="Q70" i="3"/>
  <c r="L71" i="3"/>
  <c r="Q71" i="3"/>
  <c r="L72" i="3"/>
  <c r="Q72" i="3"/>
  <c r="L73" i="3"/>
  <c r="Q73" i="3"/>
  <c r="L74" i="3"/>
  <c r="Q74" i="3"/>
  <c r="L75" i="3"/>
  <c r="Q75" i="3"/>
  <c r="L76" i="3"/>
  <c r="Q76" i="3"/>
  <c r="L77" i="3"/>
  <c r="Q77" i="3"/>
  <c r="L78" i="3"/>
  <c r="Q78" i="3"/>
  <c r="L79" i="3"/>
  <c r="Q79" i="3"/>
  <c r="L80" i="3"/>
  <c r="Q80" i="3"/>
  <c r="L81" i="3"/>
  <c r="Q81" i="3"/>
  <c r="L82" i="3"/>
  <c r="Q82" i="3"/>
  <c r="L83" i="3"/>
  <c r="Q83" i="3"/>
  <c r="L84" i="3"/>
  <c r="Q84" i="3"/>
  <c r="L85" i="3"/>
  <c r="Q85" i="3"/>
  <c r="L86" i="3"/>
  <c r="Q86" i="3"/>
  <c r="L87" i="3"/>
  <c r="Q87" i="3"/>
  <c r="L88" i="3"/>
  <c r="Q88" i="3"/>
  <c r="L89" i="3"/>
  <c r="Q89" i="3"/>
  <c r="L90" i="3"/>
  <c r="Q90" i="3"/>
  <c r="L91" i="3"/>
  <c r="Q91" i="3"/>
  <c r="L92" i="3"/>
  <c r="Q92" i="3"/>
  <c r="L93" i="3"/>
  <c r="Q93" i="3"/>
  <c r="L94" i="3"/>
  <c r="Q94" i="3"/>
  <c r="L95" i="3"/>
  <c r="Q95" i="3"/>
  <c r="L96" i="3"/>
  <c r="Q96" i="3"/>
  <c r="L97" i="3"/>
  <c r="Q97" i="3"/>
  <c r="L98" i="3"/>
  <c r="Q98" i="3"/>
  <c r="L99" i="3"/>
  <c r="Q99" i="3"/>
  <c r="L100" i="3"/>
  <c r="Q100" i="3"/>
  <c r="L101" i="3"/>
  <c r="Q101" i="3"/>
  <c r="L102" i="3"/>
  <c r="Q102" i="3"/>
  <c r="L103" i="3"/>
  <c r="Q103" i="3"/>
  <c r="Q104" i="3"/>
  <c r="R104" i="3"/>
  <c r="L105" i="3"/>
  <c r="Q105" i="3"/>
  <c r="L106" i="3"/>
  <c r="Q106" i="3"/>
  <c r="L107" i="3"/>
  <c r="Q107" i="3"/>
  <c r="L108" i="3"/>
  <c r="Q108" i="3"/>
  <c r="L109" i="3"/>
  <c r="Q109" i="3"/>
  <c r="L110" i="3"/>
  <c r="Q110" i="3"/>
  <c r="L111" i="3"/>
  <c r="Q111" i="3"/>
  <c r="L112" i="3"/>
  <c r="Q112" i="3"/>
  <c r="L113" i="3"/>
  <c r="Q113" i="3"/>
  <c r="L114" i="3"/>
  <c r="Q114" i="3"/>
  <c r="L115" i="3"/>
  <c r="Q115" i="3"/>
  <c r="L116" i="3"/>
  <c r="Q116" i="3"/>
  <c r="L117" i="3"/>
  <c r="Q117" i="3"/>
  <c r="L118" i="3"/>
  <c r="Q118" i="3"/>
  <c r="L119" i="3"/>
  <c r="Q119" i="3"/>
  <c r="L120" i="3"/>
  <c r="Q120" i="3"/>
  <c r="L121" i="3"/>
  <c r="Q121" i="3"/>
  <c r="L122" i="3"/>
  <c r="Q122" i="3"/>
  <c r="L123" i="3"/>
  <c r="Q123" i="3"/>
  <c r="L124" i="3"/>
  <c r="Q124" i="3"/>
  <c r="L125" i="3"/>
  <c r="Q125" i="3"/>
  <c r="L126" i="3"/>
  <c r="Q126" i="3"/>
  <c r="L127" i="3"/>
  <c r="Q127" i="3"/>
  <c r="L128" i="3"/>
  <c r="Q128" i="3"/>
  <c r="L129" i="3"/>
  <c r="Q129" i="3"/>
  <c r="R130" i="3"/>
  <c r="L131" i="3"/>
  <c r="Q131" i="3"/>
  <c r="L132" i="3"/>
  <c r="Q132" i="3"/>
  <c r="L133" i="3"/>
  <c r="Q133" i="3"/>
  <c r="L134" i="3"/>
  <c r="Q134" i="3"/>
  <c r="L135" i="3"/>
  <c r="Q135" i="3"/>
  <c r="L136" i="3"/>
  <c r="Q136" i="3"/>
  <c r="L137" i="3"/>
  <c r="Q137" i="3"/>
  <c r="L138" i="3"/>
  <c r="Q138" i="3"/>
  <c r="L139" i="3"/>
  <c r="Q139" i="3"/>
  <c r="L140" i="3"/>
  <c r="Q140" i="3"/>
  <c r="L141" i="3"/>
  <c r="Q141" i="3"/>
  <c r="G142" i="3"/>
  <c r="L142" i="3"/>
  <c r="Q142" i="3"/>
  <c r="G143" i="3"/>
  <c r="L143" i="3"/>
  <c r="Q143" i="3"/>
  <c r="G144" i="3"/>
  <c r="L144" i="3"/>
  <c r="Q144" i="3"/>
  <c r="G145" i="3"/>
  <c r="L145" i="3"/>
  <c r="Q145" i="3"/>
  <c r="G146" i="3"/>
  <c r="L146" i="3"/>
  <c r="Q146" i="3"/>
  <c r="G147" i="3"/>
  <c r="L147" i="3"/>
  <c r="Q147" i="3"/>
  <c r="G148" i="3"/>
  <c r="L148" i="3"/>
  <c r="Q148" i="3"/>
  <c r="G149" i="3"/>
  <c r="L149" i="3"/>
  <c r="Q149" i="3"/>
  <c r="G150" i="3"/>
  <c r="L150" i="3"/>
  <c r="Q150" i="3"/>
  <c r="G151" i="3"/>
  <c r="L151" i="3"/>
  <c r="Q151" i="3"/>
  <c r="G152" i="3"/>
  <c r="L152" i="3"/>
  <c r="Q152" i="3"/>
  <c r="G153" i="3"/>
  <c r="L153" i="3"/>
  <c r="Q153" i="3"/>
  <c r="G154" i="3"/>
  <c r="L154" i="3"/>
  <c r="Q154" i="3"/>
  <c r="G155" i="3"/>
  <c r="L155" i="3"/>
  <c r="Q155" i="3"/>
  <c r="G156" i="3"/>
  <c r="L156" i="3"/>
  <c r="Q156" i="3"/>
  <c r="G157" i="3"/>
  <c r="L157" i="3"/>
  <c r="Q157" i="3"/>
  <c r="G158" i="3"/>
  <c r="L158" i="3"/>
  <c r="Q158" i="3"/>
  <c r="G159" i="3"/>
  <c r="L159" i="3"/>
  <c r="Q159" i="3"/>
  <c r="G160" i="3"/>
  <c r="L160" i="3"/>
  <c r="Q160" i="3"/>
  <c r="G161" i="3"/>
  <c r="L161" i="3"/>
  <c r="Q161" i="3"/>
  <c r="G162" i="3"/>
  <c r="L162" i="3"/>
  <c r="Q162" i="3"/>
  <c r="G163" i="3"/>
  <c r="L163" i="3"/>
  <c r="Q163" i="3"/>
  <c r="G164" i="3"/>
  <c r="L164" i="3"/>
  <c r="Q164" i="3"/>
  <c r="G165" i="3"/>
  <c r="L165" i="3"/>
  <c r="Q165" i="3"/>
  <c r="G166" i="3"/>
  <c r="L166" i="3"/>
  <c r="Q166" i="3"/>
  <c r="G167" i="3"/>
  <c r="L167" i="3"/>
  <c r="Q167" i="3"/>
  <c r="G168" i="3"/>
  <c r="L168" i="3"/>
  <c r="Q168" i="3"/>
  <c r="G169" i="3"/>
  <c r="L169" i="3"/>
  <c r="Q169" i="3"/>
  <c r="G170" i="3"/>
  <c r="L170" i="3"/>
  <c r="Q170" i="3"/>
  <c r="G171" i="3"/>
  <c r="L171" i="3"/>
  <c r="Q171" i="3"/>
  <c r="G172" i="3"/>
  <c r="L172" i="3"/>
  <c r="Q172" i="3"/>
  <c r="G173" i="3"/>
  <c r="L173" i="3"/>
  <c r="Q173" i="3"/>
  <c r="G174" i="3"/>
  <c r="L174" i="3"/>
  <c r="Q174" i="3"/>
  <c r="G175" i="3"/>
  <c r="L175" i="3"/>
  <c r="Q175" i="3"/>
  <c r="G176" i="3"/>
  <c r="L176" i="3"/>
  <c r="Q176" i="3"/>
  <c r="G177" i="3"/>
  <c r="L177" i="3"/>
  <c r="Q177" i="3"/>
  <c r="G178" i="3"/>
  <c r="L178" i="3"/>
  <c r="Q178" i="3"/>
  <c r="G179" i="3"/>
  <c r="L179" i="3"/>
  <c r="Q179" i="3"/>
  <c r="G180" i="3"/>
  <c r="L180" i="3"/>
  <c r="Q180" i="3"/>
  <c r="G181" i="3"/>
  <c r="L181" i="3"/>
  <c r="Q181" i="3"/>
  <c r="G182" i="3"/>
  <c r="L182" i="3"/>
  <c r="Q182" i="3"/>
  <c r="G183" i="3"/>
  <c r="L183" i="3"/>
  <c r="Q183" i="3"/>
  <c r="G184" i="3"/>
  <c r="L184" i="3"/>
  <c r="Q184" i="3"/>
  <c r="G185" i="3"/>
  <c r="L185" i="3"/>
  <c r="Q185" i="3"/>
  <c r="G186" i="3"/>
  <c r="L186" i="3"/>
  <c r="Q186" i="3"/>
  <c r="G187" i="3"/>
  <c r="L187" i="3"/>
  <c r="Q187" i="3"/>
  <c r="G188" i="3"/>
  <c r="L188" i="3"/>
  <c r="Q188" i="3"/>
  <c r="G189" i="3"/>
  <c r="L189" i="3"/>
  <c r="Q189" i="3"/>
  <c r="G190" i="3"/>
  <c r="L190" i="3"/>
  <c r="Q190" i="3"/>
  <c r="G191" i="3"/>
  <c r="L191" i="3"/>
  <c r="Q191" i="3"/>
  <c r="G192" i="3"/>
  <c r="L192" i="3"/>
  <c r="Q192" i="3"/>
  <c r="G193" i="3"/>
  <c r="L193" i="3"/>
  <c r="Q193" i="3"/>
  <c r="G194" i="3"/>
  <c r="L194" i="3"/>
  <c r="Q194" i="3"/>
  <c r="G195" i="3"/>
  <c r="L195" i="3"/>
  <c r="Q195" i="3"/>
  <c r="G196" i="3"/>
  <c r="L196" i="3"/>
  <c r="Q196" i="3"/>
  <c r="G197" i="3"/>
  <c r="L197" i="3"/>
  <c r="Q197" i="3"/>
  <c r="G198" i="3"/>
  <c r="L198" i="3"/>
  <c r="Q198" i="3"/>
  <c r="G199" i="3"/>
  <c r="L199" i="3"/>
  <c r="Q199" i="3"/>
  <c r="G200" i="3"/>
  <c r="L200" i="3"/>
  <c r="Q200" i="3"/>
  <c r="G201" i="3"/>
  <c r="L201" i="3"/>
  <c r="Q201" i="3"/>
  <c r="G202" i="3"/>
  <c r="L202" i="3"/>
  <c r="Q202" i="3"/>
  <c r="G203" i="3"/>
  <c r="L203" i="3"/>
  <c r="Q203" i="3"/>
  <c r="G204" i="3"/>
  <c r="L204" i="3"/>
  <c r="Q204" i="3"/>
  <c r="G205" i="3"/>
  <c r="L205" i="3"/>
  <c r="Q205" i="3"/>
  <c r="G206" i="3"/>
  <c r="L206" i="3"/>
  <c r="Q206" i="3"/>
  <c r="G207" i="3"/>
  <c r="L207" i="3"/>
  <c r="Q207" i="3"/>
  <c r="G208" i="3"/>
  <c r="L208" i="3"/>
  <c r="Q208" i="3"/>
  <c r="G209" i="3"/>
  <c r="L209" i="3"/>
  <c r="Q209" i="3"/>
  <c r="G210" i="3"/>
  <c r="L210" i="3"/>
  <c r="Q210" i="3"/>
  <c r="G211" i="3"/>
  <c r="L211" i="3"/>
  <c r="Q211" i="3"/>
  <c r="G212" i="3"/>
  <c r="L212" i="3"/>
  <c r="Q212" i="3"/>
  <c r="G213" i="3"/>
  <c r="L213" i="3"/>
  <c r="Q213" i="3"/>
  <c r="G214" i="3"/>
  <c r="L214" i="3"/>
  <c r="Q214" i="3"/>
  <c r="G215" i="3"/>
  <c r="L215" i="3"/>
  <c r="Q215" i="3"/>
  <c r="G216" i="3"/>
  <c r="L216" i="3"/>
  <c r="Q216" i="3"/>
  <c r="G217" i="3"/>
  <c r="L217" i="3"/>
  <c r="Q217" i="3"/>
  <c r="G218" i="3"/>
  <c r="L218" i="3"/>
  <c r="Q218" i="3"/>
  <c r="G219" i="3"/>
  <c r="L219" i="3"/>
  <c r="Q219" i="3"/>
  <c r="G220" i="3"/>
  <c r="L220" i="3"/>
  <c r="Q220" i="3"/>
  <c r="G221" i="3"/>
  <c r="L221" i="3"/>
  <c r="Q221" i="3"/>
  <c r="G222" i="3"/>
  <c r="L222" i="3"/>
  <c r="Q222" i="3"/>
  <c r="G223" i="3"/>
  <c r="L223" i="3"/>
  <c r="Q223" i="3"/>
  <c r="G224" i="3"/>
  <c r="L224" i="3"/>
  <c r="Q224" i="3"/>
  <c r="G225" i="3"/>
  <c r="L225" i="3"/>
  <c r="Q225" i="3"/>
  <c r="G226" i="3"/>
  <c r="L226" i="3"/>
  <c r="Q226" i="3"/>
  <c r="G227" i="3"/>
  <c r="L227" i="3"/>
  <c r="Q227" i="3"/>
  <c r="G228" i="3"/>
  <c r="L228" i="3"/>
  <c r="Q228" i="3"/>
  <c r="G229" i="3"/>
  <c r="L229" i="3"/>
  <c r="Q229" i="3"/>
  <c r="G230" i="3"/>
  <c r="L230" i="3"/>
  <c r="Q230" i="3"/>
  <c r="G231" i="3"/>
  <c r="L231" i="3"/>
  <c r="Q231" i="3"/>
  <c r="G232" i="3"/>
  <c r="L232" i="3"/>
  <c r="Q232" i="3"/>
  <c r="G233" i="3"/>
  <c r="L233" i="3"/>
  <c r="Q233" i="3"/>
  <c r="G234" i="3"/>
  <c r="L234" i="3"/>
  <c r="Q234" i="3"/>
  <c r="G235" i="3"/>
  <c r="L235" i="3"/>
  <c r="Q235" i="3"/>
  <c r="G236" i="3"/>
  <c r="L236" i="3"/>
  <c r="Q236" i="3"/>
  <c r="G237" i="3"/>
  <c r="L237" i="3"/>
  <c r="Q237" i="3"/>
  <c r="G238" i="3"/>
  <c r="L238" i="3"/>
  <c r="Q238" i="3"/>
  <c r="G239" i="3"/>
  <c r="L239" i="3"/>
  <c r="Q239" i="3"/>
  <c r="G240" i="3"/>
  <c r="L240" i="3"/>
  <c r="Q240" i="3"/>
  <c r="G241" i="3"/>
  <c r="L241" i="3"/>
  <c r="Q241" i="3"/>
  <c r="G242" i="3"/>
  <c r="L242" i="3"/>
  <c r="Q242" i="3"/>
  <c r="G243" i="3"/>
  <c r="L243" i="3"/>
  <c r="Q243" i="3"/>
  <c r="G244" i="3"/>
  <c r="L244" i="3"/>
  <c r="Q244" i="3"/>
  <c r="G245" i="3"/>
  <c r="L245" i="3"/>
  <c r="Q245" i="3"/>
  <c r="G246" i="3"/>
  <c r="L246" i="3"/>
  <c r="Q246" i="3"/>
  <c r="G247" i="3"/>
  <c r="L247" i="3"/>
  <c r="Q247" i="3"/>
  <c r="G248" i="3"/>
  <c r="L248" i="3"/>
  <c r="Q248" i="3"/>
  <c r="G249" i="3"/>
  <c r="L249" i="3"/>
  <c r="Q249" i="3"/>
  <c r="G250" i="3"/>
  <c r="L250" i="3"/>
  <c r="Q250" i="3"/>
  <c r="G251" i="3"/>
  <c r="L251" i="3"/>
  <c r="Q251" i="3"/>
  <c r="G252" i="3"/>
  <c r="L252" i="3"/>
  <c r="Q252" i="3"/>
  <c r="G253" i="3"/>
  <c r="L253" i="3"/>
  <c r="Q253" i="3"/>
  <c r="G254" i="3"/>
  <c r="L254" i="3"/>
  <c r="Q254" i="3"/>
  <c r="G255" i="3"/>
  <c r="L255" i="3"/>
  <c r="Q255" i="3"/>
  <c r="G256" i="3"/>
  <c r="L256" i="3"/>
  <c r="Q256" i="3"/>
  <c r="G257" i="3"/>
  <c r="L257" i="3"/>
  <c r="Q257" i="3"/>
  <c r="G258" i="3"/>
  <c r="L258" i="3"/>
  <c r="Q258" i="3"/>
  <c r="G259" i="3"/>
  <c r="L259" i="3"/>
  <c r="Q259" i="3"/>
  <c r="G260" i="3"/>
  <c r="L260" i="3"/>
  <c r="Q260" i="3"/>
  <c r="G261" i="3"/>
  <c r="L261" i="3"/>
  <c r="Q261" i="3"/>
  <c r="G262" i="3"/>
  <c r="L262" i="3"/>
  <c r="Q262" i="3"/>
  <c r="I5" i="7"/>
  <c r="V5" i="3"/>
  <c r="Z5" i="3" s="1"/>
  <c r="W5" i="3"/>
  <c r="AA5" i="3" s="1"/>
  <c r="X5" i="3"/>
  <c r="I6" i="7"/>
  <c r="V6" i="3"/>
  <c r="W6" i="3"/>
  <c r="AA6" i="3" s="1"/>
  <c r="X6" i="3"/>
  <c r="I7" i="7"/>
  <c r="V7" i="3"/>
  <c r="W7" i="3"/>
  <c r="X7" i="3"/>
  <c r="I8" i="7"/>
  <c r="V8" i="3"/>
  <c r="W8" i="3"/>
  <c r="X8" i="3"/>
  <c r="I9" i="7"/>
  <c r="V9" i="3"/>
  <c r="Z9" i="3" s="1"/>
  <c r="W9" i="3"/>
  <c r="AA9" i="3" s="1"/>
  <c r="X9" i="3"/>
  <c r="I10" i="7"/>
  <c r="V10" i="3"/>
  <c r="W10" i="3"/>
  <c r="AA10" i="3" s="1"/>
  <c r="X10" i="3"/>
  <c r="I11" i="7"/>
  <c r="V11" i="3"/>
  <c r="W11" i="3"/>
  <c r="X11" i="3"/>
  <c r="I12" i="7"/>
  <c r="V12" i="3"/>
  <c r="W12" i="3"/>
  <c r="X12" i="3"/>
  <c r="I13" i="7"/>
  <c r="V13" i="3"/>
  <c r="Z13" i="3" s="1"/>
  <c r="W13" i="3"/>
  <c r="AA13" i="3" s="1"/>
  <c r="X13" i="3"/>
  <c r="I14" i="7"/>
  <c r="V14" i="3"/>
  <c r="W14" i="3"/>
  <c r="AA14" i="3" s="1"/>
  <c r="X14" i="3"/>
  <c r="I15" i="7"/>
  <c r="V15" i="3"/>
  <c r="W15" i="3"/>
  <c r="X15" i="3"/>
  <c r="I16" i="7"/>
  <c r="V16" i="3"/>
  <c r="Z16" i="3" s="1"/>
  <c r="W16" i="3"/>
  <c r="AA16" i="3" s="1"/>
  <c r="X16" i="3"/>
  <c r="AB16" i="3" s="1"/>
  <c r="I17" i="7"/>
  <c r="V17" i="3"/>
  <c r="W17" i="3"/>
  <c r="AA17" i="3" s="1"/>
  <c r="X17" i="3"/>
  <c r="AB17" i="3" s="1"/>
  <c r="I18" i="7"/>
  <c r="V18" i="3"/>
  <c r="W18" i="3"/>
  <c r="X18" i="3"/>
  <c r="AB18" i="3" s="1"/>
  <c r="I19" i="7"/>
  <c r="V19" i="3"/>
  <c r="W19" i="3"/>
  <c r="X19" i="3"/>
  <c r="I20" i="7"/>
  <c r="V20" i="3"/>
  <c r="Z20" i="3" s="1"/>
  <c r="W20" i="3"/>
  <c r="AA20" i="3" s="1"/>
  <c r="X20" i="3"/>
  <c r="I21" i="7"/>
  <c r="V21" i="3"/>
  <c r="W21" i="3"/>
  <c r="AA21" i="3" s="1"/>
  <c r="X21" i="3"/>
  <c r="AB21" i="3" s="1"/>
  <c r="I22" i="7"/>
  <c r="V22" i="3"/>
  <c r="W22" i="3"/>
  <c r="X22" i="3"/>
  <c r="AB22" i="3" s="1"/>
  <c r="I23" i="7"/>
  <c r="V23" i="3"/>
  <c r="W23" i="3"/>
  <c r="X23" i="3"/>
  <c r="AB23" i="3" s="1"/>
  <c r="I24" i="7"/>
  <c r="V24" i="3"/>
  <c r="Z24" i="3" s="1"/>
  <c r="W24" i="3"/>
  <c r="AA24" i="3" s="1"/>
  <c r="X24" i="3"/>
  <c r="I25" i="7"/>
  <c r="V25" i="3"/>
  <c r="W25" i="3"/>
  <c r="AA25" i="3" s="1"/>
  <c r="X25" i="3"/>
  <c r="AB25" i="3" s="1"/>
  <c r="I26" i="7"/>
  <c r="V26" i="3"/>
  <c r="W26" i="3"/>
  <c r="X26" i="3"/>
  <c r="AB26" i="3" s="1"/>
  <c r="I27" i="7"/>
  <c r="V27" i="3"/>
  <c r="W27" i="3"/>
  <c r="X27" i="3"/>
  <c r="AB27" i="3" s="1"/>
  <c r="I28" i="7"/>
  <c r="V28" i="3"/>
  <c r="Z28" i="3" s="1"/>
  <c r="W28" i="3"/>
  <c r="AA28" i="3" s="1"/>
  <c r="X28" i="3"/>
  <c r="I29" i="7"/>
  <c r="V29" i="3"/>
  <c r="W29" i="3"/>
  <c r="AA29" i="3" s="1"/>
  <c r="X29" i="3"/>
  <c r="AB29" i="3" s="1"/>
  <c r="I30" i="7"/>
  <c r="V30" i="3"/>
  <c r="W30" i="3"/>
  <c r="X30" i="3"/>
  <c r="AB30" i="3" s="1"/>
  <c r="I31" i="7"/>
  <c r="V31" i="3"/>
  <c r="W31" i="3"/>
  <c r="X31" i="3"/>
  <c r="I32" i="7"/>
  <c r="V32" i="3"/>
  <c r="Z32" i="3" s="1"/>
  <c r="W32" i="3"/>
  <c r="AA32" i="3" s="1"/>
  <c r="X32" i="3"/>
  <c r="I33" i="7"/>
  <c r="V33" i="3"/>
  <c r="W33" i="3"/>
  <c r="AA33" i="3" s="1"/>
  <c r="X33" i="3"/>
  <c r="AB33" i="3" s="1"/>
  <c r="I34" i="7"/>
  <c r="V34" i="3"/>
  <c r="W34" i="3"/>
  <c r="X34" i="3"/>
  <c r="AB34" i="3" s="1"/>
  <c r="I35" i="7"/>
  <c r="V35" i="3"/>
  <c r="W35" i="3"/>
  <c r="X35" i="3"/>
  <c r="I36" i="7"/>
  <c r="V36" i="3"/>
  <c r="Z36" i="3" s="1"/>
  <c r="W36" i="3"/>
  <c r="AA36" i="3" s="1"/>
  <c r="X36" i="3"/>
  <c r="I37" i="7"/>
  <c r="V37" i="3"/>
  <c r="W37" i="3"/>
  <c r="AA37" i="3" s="1"/>
  <c r="X37" i="3"/>
  <c r="AB37" i="3" s="1"/>
  <c r="I38" i="7"/>
  <c r="V38" i="3"/>
  <c r="W38" i="3"/>
  <c r="X38" i="3"/>
  <c r="AB38" i="3" s="1"/>
  <c r="I39" i="7"/>
  <c r="V39" i="3"/>
  <c r="W39" i="3"/>
  <c r="X39" i="3"/>
  <c r="I40" i="7"/>
  <c r="V40" i="3"/>
  <c r="Z40" i="3" s="1"/>
  <c r="W40" i="3"/>
  <c r="AA40" i="3" s="1"/>
  <c r="X40" i="3"/>
  <c r="I41" i="7"/>
  <c r="V41" i="3"/>
  <c r="W41" i="3"/>
  <c r="AA41" i="3" s="1"/>
  <c r="X41" i="3"/>
  <c r="AB41" i="3" s="1"/>
  <c r="I42" i="7"/>
  <c r="V42" i="3"/>
  <c r="W42" i="3"/>
  <c r="X42" i="3"/>
  <c r="AB42" i="3" s="1"/>
  <c r="I43" i="7"/>
  <c r="V43" i="3"/>
  <c r="W43" i="3"/>
  <c r="X43" i="3"/>
  <c r="I44" i="7"/>
  <c r="V44" i="3"/>
  <c r="Z44" i="3" s="1"/>
  <c r="W44" i="3"/>
  <c r="AA44" i="3" s="1"/>
  <c r="X44" i="3"/>
  <c r="I45" i="7"/>
  <c r="V45" i="3"/>
  <c r="W45" i="3"/>
  <c r="AA45" i="3" s="1"/>
  <c r="X45" i="3"/>
  <c r="AB45" i="3" s="1"/>
  <c r="I46" i="7"/>
  <c r="V46" i="3"/>
  <c r="W46" i="3"/>
  <c r="X46" i="3"/>
  <c r="AB46" i="3" s="1"/>
  <c r="I47" i="7"/>
  <c r="V47" i="3"/>
  <c r="W47" i="3"/>
  <c r="X47" i="3"/>
  <c r="I48" i="7"/>
  <c r="V48" i="3"/>
  <c r="Z48" i="3" s="1"/>
  <c r="W48" i="3"/>
  <c r="AA48" i="3" s="1"/>
  <c r="X48" i="3"/>
  <c r="I49" i="7"/>
  <c r="V49" i="3"/>
  <c r="W49" i="3"/>
  <c r="AA49" i="3" s="1"/>
  <c r="X49" i="3"/>
  <c r="AB49" i="3" s="1"/>
  <c r="I50" i="7"/>
  <c r="V50" i="3"/>
  <c r="W50" i="3"/>
  <c r="X50" i="3"/>
  <c r="AB50" i="3" s="1"/>
  <c r="I51" i="7"/>
  <c r="V51" i="3"/>
  <c r="W51" i="3"/>
  <c r="X51" i="3"/>
  <c r="I52" i="7"/>
  <c r="V52" i="3"/>
  <c r="Z52" i="3" s="1"/>
  <c r="W52" i="3"/>
  <c r="AA52" i="3" s="1"/>
  <c r="X52" i="3"/>
  <c r="I53" i="7"/>
  <c r="V53" i="3"/>
  <c r="W53" i="3"/>
  <c r="AA53" i="3" s="1"/>
  <c r="X53" i="3"/>
  <c r="AB53" i="3" s="1"/>
  <c r="I54" i="7"/>
  <c r="V54" i="3"/>
  <c r="W54" i="3"/>
  <c r="X54" i="3"/>
  <c r="AB54" i="3" s="1"/>
  <c r="I55" i="7"/>
  <c r="V55" i="3"/>
  <c r="W55" i="3"/>
  <c r="X55" i="3"/>
  <c r="I56" i="7"/>
  <c r="V56" i="3"/>
  <c r="Z56" i="3" s="1"/>
  <c r="W56" i="3"/>
  <c r="AA56" i="3" s="1"/>
  <c r="X56" i="3"/>
  <c r="I57" i="7"/>
  <c r="V57" i="3"/>
  <c r="W57" i="3"/>
  <c r="AA57" i="3" s="1"/>
  <c r="X57" i="3"/>
  <c r="AB57" i="3" s="1"/>
  <c r="I58" i="7"/>
  <c r="V58" i="3"/>
  <c r="W58" i="3"/>
  <c r="X58" i="3"/>
  <c r="AB58" i="3" s="1"/>
  <c r="I59" i="7"/>
  <c r="V59" i="3"/>
  <c r="W59" i="3"/>
  <c r="X59" i="3"/>
  <c r="I60" i="7"/>
  <c r="V60" i="3"/>
  <c r="Z60" i="3" s="1"/>
  <c r="W60" i="3"/>
  <c r="AA60" i="3" s="1"/>
  <c r="X60" i="3"/>
  <c r="I61" i="7"/>
  <c r="V61" i="3"/>
  <c r="W61" i="3"/>
  <c r="AA61" i="3" s="1"/>
  <c r="X61" i="3"/>
  <c r="AB61" i="3" s="1"/>
  <c r="I62" i="7"/>
  <c r="V62" i="3"/>
  <c r="W62" i="3"/>
  <c r="X62" i="3"/>
  <c r="AB62" i="3" s="1"/>
  <c r="I63" i="7"/>
  <c r="V63" i="3"/>
  <c r="W63" i="3"/>
  <c r="X63" i="3"/>
  <c r="I64" i="7"/>
  <c r="V64" i="3"/>
  <c r="Z64" i="3" s="1"/>
  <c r="W64" i="3"/>
  <c r="AA64" i="3" s="1"/>
  <c r="X64" i="3"/>
  <c r="I65" i="7"/>
  <c r="V65" i="3"/>
  <c r="W65" i="3"/>
  <c r="AA65" i="3" s="1"/>
  <c r="X65" i="3"/>
  <c r="AB65" i="3" s="1"/>
  <c r="I66" i="7"/>
  <c r="V66" i="3"/>
  <c r="W66" i="3"/>
  <c r="X66" i="3"/>
  <c r="AB66" i="3" s="1"/>
  <c r="I67" i="7"/>
  <c r="V67" i="3"/>
  <c r="W67" i="3"/>
  <c r="X67" i="3"/>
  <c r="I68" i="7"/>
  <c r="V68" i="3"/>
  <c r="Z68" i="3" s="1"/>
  <c r="W68" i="3"/>
  <c r="AA68" i="3" s="1"/>
  <c r="X68" i="3"/>
  <c r="I69" i="7"/>
  <c r="V69" i="3"/>
  <c r="W69" i="3"/>
  <c r="AA69" i="3" s="1"/>
  <c r="X69" i="3"/>
  <c r="AB69" i="3" s="1"/>
  <c r="I70" i="7"/>
  <c r="V70" i="3"/>
  <c r="W70" i="3"/>
  <c r="X70" i="3"/>
  <c r="AB70" i="3" s="1"/>
  <c r="I71" i="7"/>
  <c r="V71" i="3"/>
  <c r="W71" i="3"/>
  <c r="X71" i="3"/>
  <c r="I72" i="7"/>
  <c r="V72" i="3"/>
  <c r="Z72" i="3" s="1"/>
  <c r="W72" i="3"/>
  <c r="AA72" i="3" s="1"/>
  <c r="X72" i="3"/>
  <c r="I73" i="7"/>
  <c r="V73" i="3"/>
  <c r="W73" i="3"/>
  <c r="AA73" i="3" s="1"/>
  <c r="X73" i="3"/>
  <c r="AB73" i="3" s="1"/>
  <c r="I74" i="7"/>
  <c r="V74" i="3"/>
  <c r="W74" i="3"/>
  <c r="X74" i="3"/>
  <c r="AB74" i="3" s="1"/>
  <c r="I75" i="7"/>
  <c r="V75" i="3"/>
  <c r="W75" i="3"/>
  <c r="X75" i="3"/>
  <c r="I76" i="7"/>
  <c r="V76" i="3"/>
  <c r="Z76" i="3" s="1"/>
  <c r="W76" i="3"/>
  <c r="AA76" i="3" s="1"/>
  <c r="X76" i="3"/>
  <c r="I77" i="7"/>
  <c r="V77" i="3"/>
  <c r="W77" i="3"/>
  <c r="AA77" i="3" s="1"/>
  <c r="X77" i="3"/>
  <c r="AB77" i="3" s="1"/>
  <c r="I78" i="7"/>
  <c r="V78" i="3"/>
  <c r="W78" i="3"/>
  <c r="X78" i="3"/>
  <c r="AB78" i="3" s="1"/>
  <c r="I79" i="7"/>
  <c r="V79" i="3"/>
  <c r="W79" i="3"/>
  <c r="X79" i="3"/>
  <c r="I80" i="7"/>
  <c r="V80" i="3"/>
  <c r="Z80" i="3" s="1"/>
  <c r="W80" i="3"/>
  <c r="AA80" i="3" s="1"/>
  <c r="X80" i="3"/>
  <c r="I81" i="7"/>
  <c r="V81" i="3"/>
  <c r="W81" i="3"/>
  <c r="AA81" i="3" s="1"/>
  <c r="X81" i="3"/>
  <c r="AB81" i="3" s="1"/>
  <c r="I82" i="7"/>
  <c r="V82" i="3"/>
  <c r="W82" i="3"/>
  <c r="X82" i="3"/>
  <c r="AB82" i="3" s="1"/>
  <c r="I83" i="7"/>
  <c r="V83" i="3"/>
  <c r="W83" i="3"/>
  <c r="X83" i="3"/>
  <c r="I84" i="7"/>
  <c r="V84" i="3"/>
  <c r="Z84" i="3" s="1"/>
  <c r="W84" i="3"/>
  <c r="AA84" i="3" s="1"/>
  <c r="X84" i="3"/>
  <c r="I85" i="7"/>
  <c r="V85" i="3"/>
  <c r="W85" i="3"/>
  <c r="AA85" i="3" s="1"/>
  <c r="X85" i="3"/>
  <c r="AB85" i="3" s="1"/>
  <c r="I86" i="7"/>
  <c r="V86" i="3"/>
  <c r="W86" i="3"/>
  <c r="X86" i="3"/>
  <c r="AB86" i="3" s="1"/>
  <c r="I87" i="7"/>
  <c r="V87" i="3"/>
  <c r="W87" i="3"/>
  <c r="X87" i="3"/>
  <c r="I88" i="7"/>
  <c r="V88" i="3"/>
  <c r="Z88" i="3" s="1"/>
  <c r="W88" i="3"/>
  <c r="AA88" i="3" s="1"/>
  <c r="X88" i="3"/>
  <c r="I89" i="7"/>
  <c r="V89" i="3"/>
  <c r="W89" i="3"/>
  <c r="AA89" i="3" s="1"/>
  <c r="X89" i="3"/>
  <c r="AB89" i="3" s="1"/>
  <c r="I90" i="7"/>
  <c r="V90" i="3"/>
  <c r="W90" i="3"/>
  <c r="X90" i="3"/>
  <c r="AB90" i="3" s="1"/>
  <c r="I91" i="7"/>
  <c r="V91" i="3"/>
  <c r="Z91" i="3" s="1"/>
  <c r="W91" i="3"/>
  <c r="X91" i="3"/>
  <c r="I92" i="7"/>
  <c r="V92" i="3"/>
  <c r="Z92" i="3" s="1"/>
  <c r="W92" i="3"/>
  <c r="AA92" i="3" s="1"/>
  <c r="X92" i="3"/>
  <c r="I93" i="7"/>
  <c r="V93" i="3"/>
  <c r="W93" i="3"/>
  <c r="AA93" i="3" s="1"/>
  <c r="X93" i="3"/>
  <c r="AB93" i="3" s="1"/>
  <c r="I94" i="7"/>
  <c r="V94" i="3"/>
  <c r="W94" i="3"/>
  <c r="X94" i="3"/>
  <c r="AB94" i="3" s="1"/>
  <c r="I95" i="7"/>
  <c r="V95" i="3"/>
  <c r="Z95" i="3" s="1"/>
  <c r="W95" i="3"/>
  <c r="X95" i="3"/>
  <c r="I96" i="7"/>
  <c r="V96" i="3"/>
  <c r="Z96" i="3" s="1"/>
  <c r="W96" i="3"/>
  <c r="AA96" i="3" s="1"/>
  <c r="X96" i="3"/>
  <c r="I97" i="7"/>
  <c r="V97" i="3"/>
  <c r="W97" i="3"/>
  <c r="AA97" i="3" s="1"/>
  <c r="X97" i="3"/>
  <c r="AB97" i="3" s="1"/>
  <c r="I98" i="7"/>
  <c r="V98" i="3"/>
  <c r="W98" i="3"/>
  <c r="X98" i="3"/>
  <c r="AB98" i="3" s="1"/>
  <c r="I99" i="7"/>
  <c r="V99" i="3"/>
  <c r="Z99" i="3" s="1"/>
  <c r="W99" i="3"/>
  <c r="X99" i="3"/>
  <c r="AB99" i="3" s="1"/>
  <c r="I100" i="7"/>
  <c r="V100" i="3"/>
  <c r="Z100" i="3" s="1"/>
  <c r="W100" i="3"/>
  <c r="AA100" i="3" s="1"/>
  <c r="X100" i="3"/>
  <c r="I101" i="7"/>
  <c r="V101" i="3"/>
  <c r="W101" i="3"/>
  <c r="AA101" i="3" s="1"/>
  <c r="X101" i="3"/>
  <c r="AB101" i="3" s="1"/>
  <c r="I102" i="7"/>
  <c r="V102" i="3"/>
  <c r="W102" i="3"/>
  <c r="X102" i="3"/>
  <c r="AB102" i="3" s="1"/>
  <c r="I103" i="7"/>
  <c r="V103" i="3"/>
  <c r="Z103" i="3" s="1"/>
  <c r="W103" i="3"/>
  <c r="X103" i="3"/>
  <c r="AB103" i="3" s="1"/>
  <c r="I104" i="7"/>
  <c r="V104" i="3"/>
  <c r="Z104" i="3" s="1"/>
  <c r="W104" i="3"/>
  <c r="AA104" i="3" s="1"/>
  <c r="X104" i="3"/>
  <c r="AB104" i="3" s="1"/>
  <c r="I105" i="7"/>
  <c r="V105" i="3"/>
  <c r="W105" i="3"/>
  <c r="X105" i="3"/>
  <c r="AB105" i="3" s="1"/>
  <c r="I106" i="7"/>
  <c r="V106" i="3"/>
  <c r="Z106" i="3" s="1"/>
  <c r="W106" i="3"/>
  <c r="X106" i="3"/>
  <c r="AB106" i="3" s="1"/>
  <c r="I107" i="7"/>
  <c r="V107" i="3"/>
  <c r="Z107" i="3" s="1"/>
  <c r="W107" i="3"/>
  <c r="AA107" i="3" s="1"/>
  <c r="X107" i="3"/>
  <c r="AB107" i="3" s="1"/>
  <c r="I108" i="7"/>
  <c r="V108" i="3"/>
  <c r="W108" i="3"/>
  <c r="X108" i="3"/>
  <c r="AB108" i="3" s="1"/>
  <c r="I109" i="7"/>
  <c r="V109" i="3"/>
  <c r="W109" i="3"/>
  <c r="X109" i="3"/>
  <c r="AB109" i="3" s="1"/>
  <c r="I110" i="7"/>
  <c r="V110" i="3"/>
  <c r="Z110" i="3" s="1"/>
  <c r="W110" i="3"/>
  <c r="X110" i="3"/>
  <c r="I111" i="7"/>
  <c r="V111" i="3"/>
  <c r="W111" i="3"/>
  <c r="X111" i="3"/>
  <c r="I112" i="7"/>
  <c r="V112" i="3"/>
  <c r="W112" i="3"/>
  <c r="X112" i="3"/>
  <c r="AB112" i="3" s="1"/>
  <c r="I113" i="7"/>
  <c r="V113" i="3"/>
  <c r="W113" i="3"/>
  <c r="X113" i="3"/>
  <c r="AB113" i="3" s="1"/>
  <c r="I114" i="7"/>
  <c r="V114" i="3"/>
  <c r="Z114" i="3" s="1"/>
  <c r="W114" i="3"/>
  <c r="AA114" i="3" s="1"/>
  <c r="X114" i="3"/>
  <c r="I115" i="7"/>
  <c r="V115" i="3"/>
  <c r="W115" i="3"/>
  <c r="X115" i="3"/>
  <c r="I116" i="7"/>
  <c r="V116" i="3"/>
  <c r="W116" i="3"/>
  <c r="X116" i="3"/>
  <c r="AB116" i="3" s="1"/>
  <c r="I117" i="7"/>
  <c r="V117" i="3"/>
  <c r="W117" i="3"/>
  <c r="X117" i="3"/>
  <c r="AB117" i="3" s="1"/>
  <c r="I118" i="7"/>
  <c r="V118" i="3"/>
  <c r="Z118" i="3" s="1"/>
  <c r="W118" i="3"/>
  <c r="X118" i="3"/>
  <c r="I119" i="7"/>
  <c r="V119" i="3"/>
  <c r="W119" i="3"/>
  <c r="X119" i="3"/>
  <c r="I120" i="7"/>
  <c r="V120" i="3"/>
  <c r="W120" i="3"/>
  <c r="X120" i="3"/>
  <c r="AB120" i="3" s="1"/>
  <c r="I121" i="7"/>
  <c r="V121" i="3"/>
  <c r="Z121" i="3" s="1"/>
  <c r="W121" i="3"/>
  <c r="X121" i="3"/>
  <c r="AB121" i="3" s="1"/>
  <c r="I122" i="7"/>
  <c r="V122" i="3"/>
  <c r="Z122" i="3" s="1"/>
  <c r="W122" i="3"/>
  <c r="X122" i="3"/>
  <c r="I123" i="7"/>
  <c r="V123" i="3"/>
  <c r="W123" i="3"/>
  <c r="X123" i="3"/>
  <c r="I124" i="7"/>
  <c r="V124" i="3"/>
  <c r="W124" i="3"/>
  <c r="X124" i="3"/>
  <c r="AB124" i="3" s="1"/>
  <c r="I125" i="7"/>
  <c r="V125" i="3"/>
  <c r="W125" i="3"/>
  <c r="X125" i="3"/>
  <c r="AB125" i="3" s="1"/>
  <c r="I126" i="7"/>
  <c r="V126" i="3"/>
  <c r="Z126" i="3" s="1"/>
  <c r="W126" i="3"/>
  <c r="X126" i="3"/>
  <c r="I127" i="7"/>
  <c r="V127" i="3"/>
  <c r="W127" i="3"/>
  <c r="X127" i="3"/>
  <c r="AB127" i="3" s="1"/>
  <c r="I128" i="7"/>
  <c r="V128" i="3"/>
  <c r="W128" i="3"/>
  <c r="X128" i="3"/>
  <c r="AB128" i="3" s="1"/>
  <c r="I129" i="7"/>
  <c r="V129" i="3"/>
  <c r="W129" i="3"/>
  <c r="X129" i="3"/>
  <c r="AB129" i="3" s="1"/>
  <c r="I130" i="7"/>
  <c r="V130" i="3"/>
  <c r="Z130" i="3" s="1"/>
  <c r="W130" i="3"/>
  <c r="AA130" i="3" s="1"/>
  <c r="X130" i="3"/>
  <c r="AB130" i="3" s="1"/>
  <c r="I131" i="7"/>
  <c r="V131" i="3"/>
  <c r="W131" i="3"/>
  <c r="AA131" i="3" s="1"/>
  <c r="X131" i="3"/>
  <c r="AB131" i="3" s="1"/>
  <c r="I132" i="7"/>
  <c r="V132" i="3"/>
  <c r="W132" i="3"/>
  <c r="X132" i="3"/>
  <c r="I133" i="7"/>
  <c r="V133" i="3"/>
  <c r="W133" i="3"/>
  <c r="X133" i="3"/>
  <c r="AB133" i="3" s="1"/>
  <c r="I134" i="7"/>
  <c r="V134" i="3"/>
  <c r="W134" i="3"/>
  <c r="X134" i="3"/>
  <c r="I135" i="7"/>
  <c r="V135" i="3"/>
  <c r="W135" i="3"/>
  <c r="AA135" i="3" s="1"/>
  <c r="X135" i="3"/>
  <c r="AB135" i="3" s="1"/>
  <c r="I136" i="7"/>
  <c r="V136" i="3"/>
  <c r="W136" i="3"/>
  <c r="X136" i="3"/>
  <c r="I137" i="7"/>
  <c r="V137" i="3"/>
  <c r="W137" i="3"/>
  <c r="X137" i="3"/>
  <c r="AB137" i="3" s="1"/>
  <c r="I138" i="7"/>
  <c r="V138" i="3"/>
  <c r="W138" i="3"/>
  <c r="X138" i="3"/>
  <c r="I139" i="7"/>
  <c r="V139" i="3"/>
  <c r="W139" i="3"/>
  <c r="AA139" i="3" s="1"/>
  <c r="X139" i="3"/>
  <c r="AB139" i="3" s="1"/>
  <c r="I140" i="7"/>
  <c r="V140" i="3"/>
  <c r="W140" i="3"/>
  <c r="X140" i="3"/>
  <c r="I141" i="7"/>
  <c r="V141" i="3"/>
  <c r="Z141" i="3" s="1"/>
  <c r="W141" i="3"/>
  <c r="X141" i="3"/>
  <c r="AB141" i="3" s="1"/>
  <c r="I142" i="7"/>
  <c r="V142" i="3"/>
  <c r="Z142" i="3" s="1"/>
  <c r="W142" i="3"/>
  <c r="AA142" i="3" s="1"/>
  <c r="X142" i="3"/>
  <c r="I143" i="7"/>
  <c r="V143" i="3"/>
  <c r="W143" i="3"/>
  <c r="AA143" i="3" s="1"/>
  <c r="X143" i="3"/>
  <c r="I144" i="7"/>
  <c r="V144" i="3"/>
  <c r="W144" i="3"/>
  <c r="X144" i="3"/>
  <c r="AB144" i="3" s="1"/>
  <c r="I145" i="7"/>
  <c r="V145" i="3"/>
  <c r="W145" i="3"/>
  <c r="X145" i="3"/>
  <c r="AB145" i="3" s="1"/>
  <c r="I146" i="7"/>
  <c r="V146" i="3"/>
  <c r="Z146" i="3" s="1"/>
  <c r="W146" i="3"/>
  <c r="AA146" i="3" s="1"/>
  <c r="X146" i="3"/>
  <c r="I147" i="7"/>
  <c r="V147" i="3"/>
  <c r="W147" i="3"/>
  <c r="AA147" i="3" s="1"/>
  <c r="X147" i="3"/>
  <c r="I148" i="7"/>
  <c r="V148" i="3"/>
  <c r="W148" i="3"/>
  <c r="X148" i="3"/>
  <c r="AB148" i="3" s="1"/>
  <c r="I149" i="7"/>
  <c r="V149" i="3"/>
  <c r="W149" i="3"/>
  <c r="X149" i="3"/>
  <c r="AB149" i="3" s="1"/>
  <c r="I150" i="7"/>
  <c r="V150" i="3"/>
  <c r="Z150" i="3" s="1"/>
  <c r="W150" i="3"/>
  <c r="AA150" i="3" s="1"/>
  <c r="X150" i="3"/>
  <c r="AB150" i="3" s="1"/>
  <c r="I151" i="7"/>
  <c r="V151" i="3"/>
  <c r="W151" i="3"/>
  <c r="AA151" i="3" s="1"/>
  <c r="X151" i="3"/>
  <c r="I152" i="7"/>
  <c r="V152" i="3"/>
  <c r="W152" i="3"/>
  <c r="X152" i="3"/>
  <c r="AB152" i="3" s="1"/>
  <c r="I153" i="7"/>
  <c r="V153" i="3"/>
  <c r="W153" i="3"/>
  <c r="X153" i="3"/>
  <c r="AB153" i="3" s="1"/>
  <c r="I154" i="7"/>
  <c r="V154" i="3"/>
  <c r="Z154" i="3" s="1"/>
  <c r="W154" i="3"/>
  <c r="AA154" i="3" s="1"/>
  <c r="X154" i="3"/>
  <c r="I155" i="7"/>
  <c r="V155" i="3"/>
  <c r="W155" i="3"/>
  <c r="AA155" i="3" s="1"/>
  <c r="X155" i="3"/>
  <c r="I156" i="7"/>
  <c r="V156" i="3"/>
  <c r="W156" i="3"/>
  <c r="X156" i="3"/>
  <c r="AB156" i="3" s="1"/>
  <c r="I157" i="7"/>
  <c r="V157" i="3"/>
  <c r="W157" i="3"/>
  <c r="X157" i="3"/>
  <c r="AB157" i="3" s="1"/>
  <c r="I158" i="7"/>
  <c r="V158" i="3"/>
  <c r="Z158" i="3" s="1"/>
  <c r="W158" i="3"/>
  <c r="AA158" i="3" s="1"/>
  <c r="X158" i="3"/>
  <c r="I159" i="7"/>
  <c r="V159" i="3"/>
  <c r="W159" i="3"/>
  <c r="AA159" i="3" s="1"/>
  <c r="X159" i="3"/>
  <c r="I160" i="7"/>
  <c r="V160" i="3"/>
  <c r="W160" i="3"/>
  <c r="X160" i="3"/>
  <c r="AB160" i="3" s="1"/>
  <c r="I161" i="7"/>
  <c r="V161" i="3"/>
  <c r="W161" i="3"/>
  <c r="X161" i="3"/>
  <c r="AB161" i="3" s="1"/>
  <c r="I162" i="7"/>
  <c r="V162" i="3"/>
  <c r="Z162" i="3" s="1"/>
  <c r="W162" i="3"/>
  <c r="AA162" i="3" s="1"/>
  <c r="X162" i="3"/>
  <c r="I163" i="7"/>
  <c r="V163" i="3"/>
  <c r="W163" i="3"/>
  <c r="AA163" i="3" s="1"/>
  <c r="X163" i="3"/>
  <c r="I164" i="7"/>
  <c r="V164" i="3"/>
  <c r="W164" i="3"/>
  <c r="X164" i="3"/>
  <c r="AB164" i="3" s="1"/>
  <c r="I165" i="7"/>
  <c r="V165" i="3"/>
  <c r="W165" i="3"/>
  <c r="X165" i="3"/>
  <c r="I166" i="7"/>
  <c r="V166" i="3"/>
  <c r="Z166" i="3" s="1"/>
  <c r="W166" i="3"/>
  <c r="AA166" i="3" s="1"/>
  <c r="X166" i="3"/>
  <c r="AB166" i="3" s="1"/>
  <c r="I167" i="7"/>
  <c r="V167" i="3"/>
  <c r="W167" i="3"/>
  <c r="AA167" i="3" s="1"/>
  <c r="X167" i="3"/>
  <c r="I168" i="7"/>
  <c r="V168" i="3"/>
  <c r="W168" i="3"/>
  <c r="X168" i="3"/>
  <c r="AB168" i="3" s="1"/>
  <c r="I169" i="7"/>
  <c r="V169" i="3"/>
  <c r="W169" i="3"/>
  <c r="X169" i="3"/>
  <c r="I170" i="7"/>
  <c r="V170" i="3"/>
  <c r="Z170" i="3" s="1"/>
  <c r="W170" i="3"/>
  <c r="AA170" i="3" s="1"/>
  <c r="X170" i="3"/>
  <c r="AB170" i="3" s="1"/>
  <c r="I171" i="7"/>
  <c r="V171" i="3"/>
  <c r="W171" i="3"/>
  <c r="AA171" i="3" s="1"/>
  <c r="X171" i="3"/>
  <c r="I172" i="7"/>
  <c r="V172" i="3"/>
  <c r="W172" i="3"/>
  <c r="X172" i="3"/>
  <c r="AB172" i="3" s="1"/>
  <c r="I173" i="7"/>
  <c r="V173" i="3"/>
  <c r="W173" i="3"/>
  <c r="X173" i="3"/>
  <c r="I174" i="7"/>
  <c r="V174" i="3"/>
  <c r="Z174" i="3" s="1"/>
  <c r="W174" i="3"/>
  <c r="AA174" i="3" s="1"/>
  <c r="X174" i="3"/>
  <c r="AB174" i="3" s="1"/>
  <c r="I175" i="7"/>
  <c r="V175" i="3"/>
  <c r="W175" i="3"/>
  <c r="AA175" i="3" s="1"/>
  <c r="X175" i="3"/>
  <c r="I176" i="7"/>
  <c r="V176" i="3"/>
  <c r="W176" i="3"/>
  <c r="X176" i="3"/>
  <c r="AB176" i="3" s="1"/>
  <c r="I177" i="7"/>
  <c r="V177" i="3"/>
  <c r="W177" i="3"/>
  <c r="X177" i="3"/>
  <c r="I178" i="7"/>
  <c r="V178" i="3"/>
  <c r="Z178" i="3" s="1"/>
  <c r="W178" i="3"/>
  <c r="AA178" i="3" s="1"/>
  <c r="X178" i="3"/>
  <c r="AB178" i="3" s="1"/>
  <c r="I179" i="7"/>
  <c r="V179" i="3"/>
  <c r="W179" i="3"/>
  <c r="AA179" i="3" s="1"/>
  <c r="X179" i="3"/>
  <c r="I180" i="7"/>
  <c r="V180" i="3"/>
  <c r="W180" i="3"/>
  <c r="AA180" i="3" s="1"/>
  <c r="X180" i="3"/>
  <c r="AB180" i="3" s="1"/>
  <c r="I181" i="7"/>
  <c r="V181" i="3"/>
  <c r="W181" i="3"/>
  <c r="X181" i="3"/>
  <c r="I182" i="7"/>
  <c r="V182" i="3"/>
  <c r="Z182" i="3" s="1"/>
  <c r="W182" i="3"/>
  <c r="AA182" i="3" s="1"/>
  <c r="X182" i="3"/>
  <c r="AB182" i="3" s="1"/>
  <c r="I183" i="7"/>
  <c r="V183" i="3"/>
  <c r="W183" i="3"/>
  <c r="AA183" i="3" s="1"/>
  <c r="X183" i="3"/>
  <c r="I184" i="7"/>
  <c r="V184" i="3"/>
  <c r="W184" i="3"/>
  <c r="X184" i="3"/>
  <c r="AB184" i="3" s="1"/>
  <c r="I185" i="7"/>
  <c r="V185" i="3"/>
  <c r="W185" i="3"/>
  <c r="X185" i="3"/>
  <c r="I186" i="7"/>
  <c r="V186" i="3"/>
  <c r="Z186" i="3" s="1"/>
  <c r="W186" i="3"/>
  <c r="AA186" i="3" s="1"/>
  <c r="X186" i="3"/>
  <c r="AB186" i="3" s="1"/>
  <c r="I187" i="7"/>
  <c r="V187" i="3"/>
  <c r="W187" i="3"/>
  <c r="AA187" i="3" s="1"/>
  <c r="X187" i="3"/>
  <c r="I188" i="7"/>
  <c r="V188" i="3"/>
  <c r="W188" i="3"/>
  <c r="X188" i="3"/>
  <c r="AB188" i="3" s="1"/>
  <c r="I189" i="7"/>
  <c r="V189" i="3"/>
  <c r="W189" i="3"/>
  <c r="X189" i="3"/>
  <c r="I190" i="7"/>
  <c r="V190" i="3"/>
  <c r="Z190" i="3" s="1"/>
  <c r="W190" i="3"/>
  <c r="AA190" i="3" s="1"/>
  <c r="X190" i="3"/>
  <c r="AB190" i="3" s="1"/>
  <c r="I191" i="7"/>
  <c r="V191" i="3"/>
  <c r="W191" i="3"/>
  <c r="AA191" i="3" s="1"/>
  <c r="X191" i="3"/>
  <c r="I192" i="7"/>
  <c r="V192" i="3"/>
  <c r="W192" i="3"/>
  <c r="X192" i="3"/>
  <c r="AB192" i="3" s="1"/>
  <c r="I193" i="7"/>
  <c r="V193" i="3"/>
  <c r="W193" i="3"/>
  <c r="X193" i="3"/>
  <c r="I194" i="7"/>
  <c r="V194" i="3"/>
  <c r="Z194" i="3" s="1"/>
  <c r="W194" i="3"/>
  <c r="AA194" i="3" s="1"/>
  <c r="X194" i="3"/>
  <c r="AB194" i="3" s="1"/>
  <c r="I195" i="7"/>
  <c r="V195" i="3"/>
  <c r="W195" i="3"/>
  <c r="AA195" i="3" s="1"/>
  <c r="X195" i="3"/>
  <c r="I196" i="7"/>
  <c r="V196" i="3"/>
  <c r="W196" i="3"/>
  <c r="X196" i="3"/>
  <c r="AB196" i="3" s="1"/>
  <c r="I197" i="7"/>
  <c r="V197" i="3"/>
  <c r="W197" i="3"/>
  <c r="X197" i="3"/>
  <c r="I198" i="7"/>
  <c r="V198" i="3"/>
  <c r="Z198" i="3" s="1"/>
  <c r="W198" i="3"/>
  <c r="AA198" i="3" s="1"/>
  <c r="X198" i="3"/>
  <c r="AB198" i="3" s="1"/>
  <c r="I199" i="7"/>
  <c r="V199" i="3"/>
  <c r="W199" i="3"/>
  <c r="AA199" i="3" s="1"/>
  <c r="X199" i="3"/>
  <c r="I200" i="7"/>
  <c r="V200" i="3"/>
  <c r="W200" i="3"/>
  <c r="X200" i="3"/>
  <c r="AB200" i="3" s="1"/>
  <c r="I201" i="7"/>
  <c r="V201" i="3"/>
  <c r="W201" i="3"/>
  <c r="X201" i="3"/>
  <c r="I202" i="7"/>
  <c r="V202" i="3"/>
  <c r="Z202" i="3" s="1"/>
  <c r="W202" i="3"/>
  <c r="AA202" i="3" s="1"/>
  <c r="X202" i="3"/>
  <c r="AB202" i="3" s="1"/>
  <c r="I203" i="7"/>
  <c r="V203" i="3"/>
  <c r="W203" i="3"/>
  <c r="AA203" i="3" s="1"/>
  <c r="X203" i="3"/>
  <c r="I204" i="7"/>
  <c r="V204" i="3"/>
  <c r="W204" i="3"/>
  <c r="X204" i="3"/>
  <c r="AB204" i="3" s="1"/>
  <c r="I205" i="7"/>
  <c r="V205" i="3"/>
  <c r="W205" i="3"/>
  <c r="X205" i="3"/>
  <c r="I206" i="7"/>
  <c r="V206" i="3"/>
  <c r="Z206" i="3" s="1"/>
  <c r="W206" i="3"/>
  <c r="AA206" i="3" s="1"/>
  <c r="X206" i="3"/>
  <c r="AB206" i="3" s="1"/>
  <c r="I207" i="7"/>
  <c r="V207" i="3"/>
  <c r="W207" i="3"/>
  <c r="AA207" i="3" s="1"/>
  <c r="X207" i="3"/>
  <c r="I208" i="7"/>
  <c r="V208" i="3"/>
  <c r="W208" i="3"/>
  <c r="X208" i="3"/>
  <c r="AB208" i="3" s="1"/>
  <c r="I209" i="7"/>
  <c r="V209" i="3"/>
  <c r="W209" i="3"/>
  <c r="X209" i="3"/>
  <c r="I210" i="7"/>
  <c r="V210" i="3"/>
  <c r="Z210" i="3" s="1"/>
  <c r="W210" i="3"/>
  <c r="AA210" i="3" s="1"/>
  <c r="X210" i="3"/>
  <c r="AB210" i="3" s="1"/>
  <c r="I211" i="7"/>
  <c r="V211" i="3"/>
  <c r="W211" i="3"/>
  <c r="AA211" i="3" s="1"/>
  <c r="X211" i="3"/>
  <c r="I212" i="7"/>
  <c r="V212" i="3"/>
  <c r="W212" i="3"/>
  <c r="X212" i="3"/>
  <c r="AB212" i="3" s="1"/>
  <c r="I213" i="7"/>
  <c r="V213" i="3"/>
  <c r="W213" i="3"/>
  <c r="X213" i="3"/>
  <c r="I214" i="7"/>
  <c r="V214" i="3"/>
  <c r="Z214" i="3" s="1"/>
  <c r="W214" i="3"/>
  <c r="AA214" i="3" s="1"/>
  <c r="X214" i="3"/>
  <c r="AB214" i="3" s="1"/>
  <c r="I215" i="7"/>
  <c r="V215" i="3"/>
  <c r="W215" i="3"/>
  <c r="AA215" i="3" s="1"/>
  <c r="X215" i="3"/>
  <c r="I216" i="7"/>
  <c r="V216" i="3"/>
  <c r="W216" i="3"/>
  <c r="X216" i="3"/>
  <c r="AB216" i="3" s="1"/>
  <c r="I217" i="7"/>
  <c r="V217" i="3"/>
  <c r="W217" i="3"/>
  <c r="X217" i="3"/>
  <c r="I218" i="7"/>
  <c r="V218" i="3"/>
  <c r="W218" i="3"/>
  <c r="AA218" i="3" s="1"/>
  <c r="X218" i="3"/>
  <c r="AB218" i="3" s="1"/>
  <c r="I219" i="7"/>
  <c r="V219" i="3"/>
  <c r="W219" i="3"/>
  <c r="AA219" i="3" s="1"/>
  <c r="X219" i="3"/>
  <c r="I220" i="7"/>
  <c r="V220" i="3"/>
  <c r="W220" i="3"/>
  <c r="X220" i="3"/>
  <c r="AB220" i="3" s="1"/>
  <c r="I221" i="7"/>
  <c r="V221" i="3"/>
  <c r="W221" i="3"/>
  <c r="X221" i="3"/>
  <c r="I222" i="7"/>
  <c r="V222" i="3"/>
  <c r="W222" i="3"/>
  <c r="AA222" i="3" s="1"/>
  <c r="X222" i="3"/>
  <c r="AB222" i="3" s="1"/>
  <c r="I223" i="7"/>
  <c r="V223" i="3"/>
  <c r="W223" i="3"/>
  <c r="AA223" i="3" s="1"/>
  <c r="X223" i="3"/>
  <c r="I224" i="7"/>
  <c r="V224" i="3"/>
  <c r="W224" i="3"/>
  <c r="X224" i="3"/>
  <c r="AB224" i="3" s="1"/>
  <c r="I225" i="7"/>
  <c r="V225" i="3"/>
  <c r="W225" i="3"/>
  <c r="X225" i="3"/>
  <c r="I226" i="7"/>
  <c r="V226" i="3"/>
  <c r="W226" i="3"/>
  <c r="AA226" i="3" s="1"/>
  <c r="X226" i="3"/>
  <c r="AB226" i="3" s="1"/>
  <c r="I227" i="7"/>
  <c r="V227" i="3"/>
  <c r="W227" i="3"/>
  <c r="AA227" i="3" s="1"/>
  <c r="X227" i="3"/>
  <c r="I228" i="7"/>
  <c r="V228" i="3"/>
  <c r="W228" i="3"/>
  <c r="X228" i="3"/>
  <c r="AB228" i="3" s="1"/>
  <c r="I229" i="7"/>
  <c r="V229" i="3"/>
  <c r="W229" i="3"/>
  <c r="X229" i="3"/>
  <c r="I230" i="7"/>
  <c r="V230" i="3"/>
  <c r="W230" i="3"/>
  <c r="AA230" i="3" s="1"/>
  <c r="X230" i="3"/>
  <c r="AB230" i="3" s="1"/>
  <c r="I231" i="7"/>
  <c r="V231" i="3"/>
  <c r="W231" i="3"/>
  <c r="AA231" i="3" s="1"/>
  <c r="X231" i="3"/>
  <c r="I232" i="7"/>
  <c r="V232" i="3"/>
  <c r="W232" i="3"/>
  <c r="X232" i="3"/>
  <c r="AB232" i="3" s="1"/>
  <c r="I233" i="7"/>
  <c r="V233" i="3"/>
  <c r="W233" i="3"/>
  <c r="X233" i="3"/>
  <c r="I234" i="7"/>
  <c r="V234" i="3"/>
  <c r="W234" i="3"/>
  <c r="AA234" i="3" s="1"/>
  <c r="X234" i="3"/>
  <c r="AB234" i="3" s="1"/>
  <c r="I235" i="7"/>
  <c r="V235" i="3"/>
  <c r="W235" i="3"/>
  <c r="AA235" i="3" s="1"/>
  <c r="X235" i="3"/>
  <c r="I236" i="7"/>
  <c r="V236" i="3"/>
  <c r="W236" i="3"/>
  <c r="X236" i="3"/>
  <c r="AB236" i="3" s="1"/>
  <c r="I237" i="7"/>
  <c r="V237" i="3"/>
  <c r="W237" i="3"/>
  <c r="X237" i="3"/>
  <c r="I238" i="7"/>
  <c r="V238" i="3"/>
  <c r="W238" i="3"/>
  <c r="AA238" i="3" s="1"/>
  <c r="X238" i="3"/>
  <c r="AB238" i="3" s="1"/>
  <c r="I239" i="7"/>
  <c r="V239" i="3"/>
  <c r="W239" i="3"/>
  <c r="AA239" i="3" s="1"/>
  <c r="X239" i="3"/>
  <c r="I240" i="7"/>
  <c r="V240" i="3"/>
  <c r="W240" i="3"/>
  <c r="X240" i="3"/>
  <c r="AB240" i="3" s="1"/>
  <c r="I241" i="7"/>
  <c r="V241" i="3"/>
  <c r="W241" i="3"/>
  <c r="X241" i="3"/>
  <c r="I242" i="7"/>
  <c r="V242" i="3"/>
  <c r="W242" i="3"/>
  <c r="AA242" i="3" s="1"/>
  <c r="X242" i="3"/>
  <c r="AB242" i="3" s="1"/>
  <c r="I243" i="7"/>
  <c r="V243" i="3"/>
  <c r="W243" i="3"/>
  <c r="AA243" i="3" s="1"/>
  <c r="X243" i="3"/>
  <c r="I244" i="7"/>
  <c r="V244" i="3"/>
  <c r="W244" i="3"/>
  <c r="X244" i="3"/>
  <c r="AB244" i="3" s="1"/>
  <c r="I245" i="7"/>
  <c r="V245" i="3"/>
  <c r="W245" i="3"/>
  <c r="X245" i="3"/>
  <c r="I246" i="7"/>
  <c r="V246" i="3"/>
  <c r="W246" i="3"/>
  <c r="AA246" i="3" s="1"/>
  <c r="X246" i="3"/>
  <c r="AB246" i="3" s="1"/>
  <c r="I247" i="7"/>
  <c r="V247" i="3"/>
  <c r="W247" i="3"/>
  <c r="AA247" i="3" s="1"/>
  <c r="X247" i="3"/>
  <c r="I248" i="7"/>
  <c r="V248" i="3"/>
  <c r="W248" i="3"/>
  <c r="X248" i="3"/>
  <c r="AB248" i="3" s="1"/>
  <c r="I249" i="7"/>
  <c r="V249" i="3"/>
  <c r="W249" i="3"/>
  <c r="X249" i="3"/>
  <c r="I250" i="7"/>
  <c r="V250" i="3"/>
  <c r="W250" i="3"/>
  <c r="AA250" i="3" s="1"/>
  <c r="X250" i="3"/>
  <c r="AB250" i="3" s="1"/>
  <c r="I251" i="7"/>
  <c r="V251" i="3"/>
  <c r="W251" i="3"/>
  <c r="AA251" i="3" s="1"/>
  <c r="X251" i="3"/>
  <c r="I252" i="7"/>
  <c r="V252" i="3"/>
  <c r="W252" i="3"/>
  <c r="X252" i="3"/>
  <c r="AB252" i="3" s="1"/>
  <c r="I253" i="7"/>
  <c r="V253" i="3"/>
  <c r="W253" i="3"/>
  <c r="X253" i="3"/>
  <c r="I254" i="7"/>
  <c r="V254" i="3"/>
  <c r="W254" i="3"/>
  <c r="AA254" i="3" s="1"/>
  <c r="X254" i="3"/>
  <c r="AB254" i="3" s="1"/>
  <c r="I255" i="7"/>
  <c r="V255" i="3"/>
  <c r="W255" i="3"/>
  <c r="AA255" i="3" s="1"/>
  <c r="X255" i="3"/>
  <c r="I256" i="7"/>
  <c r="V256" i="3"/>
  <c r="W256" i="3"/>
  <c r="X256" i="3"/>
  <c r="AB256" i="3" s="1"/>
  <c r="I257" i="7"/>
  <c r="V257" i="3"/>
  <c r="W257" i="3"/>
  <c r="X257" i="3"/>
  <c r="I258" i="7"/>
  <c r="V258" i="3"/>
  <c r="W258" i="3"/>
  <c r="AA258" i="3" s="1"/>
  <c r="X258" i="3"/>
  <c r="AB258" i="3" s="1"/>
  <c r="I259" i="7"/>
  <c r="V259" i="3"/>
  <c r="W259" i="3"/>
  <c r="AA259" i="3" s="1"/>
  <c r="X259" i="3"/>
  <c r="I260" i="7"/>
  <c r="V260" i="3"/>
  <c r="W260" i="3"/>
  <c r="X260" i="3"/>
  <c r="AB260" i="3" s="1"/>
  <c r="I261" i="7"/>
  <c r="V261" i="3"/>
  <c r="W261" i="3"/>
  <c r="X261" i="3"/>
  <c r="I262" i="7"/>
  <c r="V262" i="3"/>
  <c r="W262" i="3"/>
  <c r="AA262" i="3" s="1"/>
  <c r="X262" i="3"/>
  <c r="AB262" i="3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73" i="1"/>
  <c r="G130" i="7"/>
  <c r="O265" i="1"/>
  <c r="E263" i="5"/>
  <c r="E265" i="5" s="1"/>
  <c r="E263" i="2"/>
  <c r="E265" i="2" s="1"/>
  <c r="G205" i="7"/>
  <c r="F263" i="3"/>
  <c r="F265" i="3" s="1"/>
  <c r="E263" i="3"/>
  <c r="E265" i="3" s="1"/>
  <c r="D263" i="3"/>
  <c r="D265" i="3" s="1"/>
  <c r="C263" i="3"/>
  <c r="C265" i="3" s="1"/>
  <c r="K263" i="3"/>
  <c r="K265" i="3" s="1"/>
  <c r="J263" i="3"/>
  <c r="J265" i="3" s="1"/>
  <c r="I263" i="3"/>
  <c r="I265" i="3" s="1"/>
  <c r="H263" i="3"/>
  <c r="H265" i="3" s="1"/>
  <c r="G164" i="7"/>
  <c r="D263" i="2"/>
  <c r="D265" i="2" s="1"/>
  <c r="C263" i="2"/>
  <c r="C265" i="2" s="1"/>
  <c r="E263" i="7"/>
  <c r="E265" i="7" s="1"/>
  <c r="D263" i="7"/>
  <c r="R263" i="1"/>
  <c r="R265" i="1" s="1"/>
  <c r="D263" i="5"/>
  <c r="D265" i="5" s="1"/>
  <c r="C263" i="5"/>
  <c r="C265" i="5" s="1"/>
  <c r="P271" i="1"/>
  <c r="F263" i="7"/>
  <c r="F265" i="7" s="1"/>
  <c r="G62" i="7"/>
  <c r="P270" i="1"/>
  <c r="G5" i="7"/>
  <c r="G6" i="7"/>
  <c r="G7" i="7"/>
  <c r="G8" i="7"/>
  <c r="G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16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7" i="7"/>
  <c r="G91" i="7"/>
  <c r="G94" i="7"/>
  <c r="G95" i="7"/>
  <c r="G96" i="7"/>
  <c r="G92" i="7"/>
  <c r="G93" i="7"/>
  <c r="G98" i="7"/>
  <c r="G99" i="7"/>
  <c r="G100" i="7"/>
  <c r="G101" i="7"/>
  <c r="G102" i="7"/>
  <c r="G103" i="7"/>
  <c r="G105" i="7"/>
  <c r="G106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8" i="7"/>
  <c r="G129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232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145" i="7"/>
  <c r="G204" i="7"/>
  <c r="G206" i="7"/>
  <c r="G207" i="7"/>
  <c r="G208" i="7"/>
  <c r="G209" i="7"/>
  <c r="G210" i="7"/>
  <c r="G211" i="7"/>
  <c r="G212" i="7"/>
  <c r="G213" i="7"/>
  <c r="G216" i="7"/>
  <c r="G217" i="7"/>
  <c r="G214" i="7"/>
  <c r="G215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D265" i="7"/>
  <c r="N265" i="3"/>
  <c r="O265" i="3"/>
  <c r="P265" i="3"/>
  <c r="M265" i="3"/>
  <c r="P268" i="1"/>
  <c r="P269" i="1"/>
  <c r="Z261" i="3" l="1"/>
  <c r="Z257" i="3"/>
  <c r="Z253" i="3"/>
  <c r="Z249" i="3"/>
  <c r="Z245" i="3"/>
  <c r="Z241" i="3"/>
  <c r="Z237" i="3"/>
  <c r="Z233" i="3"/>
  <c r="Z229" i="3"/>
  <c r="Z225" i="3"/>
  <c r="Z221" i="3"/>
  <c r="Z217" i="3"/>
  <c r="Z213" i="3"/>
  <c r="Z209" i="3"/>
  <c r="Z205" i="3"/>
  <c r="Z201" i="3"/>
  <c r="Z197" i="3"/>
  <c r="Z193" i="3"/>
  <c r="Z189" i="3"/>
  <c r="Z185" i="3"/>
  <c r="Z181" i="3"/>
  <c r="Z177" i="3"/>
  <c r="Z173" i="3"/>
  <c r="Z169" i="3"/>
  <c r="Z165" i="3"/>
  <c r="Z161" i="3"/>
  <c r="Z157" i="3"/>
  <c r="Z153" i="3"/>
  <c r="Z149" i="3"/>
  <c r="Z145" i="3"/>
  <c r="Z138" i="3"/>
  <c r="Z134" i="3"/>
  <c r="Z105" i="3"/>
  <c r="Z102" i="3"/>
  <c r="Z98" i="3"/>
  <c r="Z94" i="3"/>
  <c r="Z90" i="3"/>
  <c r="Z86" i="3"/>
  <c r="Z82" i="3"/>
  <c r="Z78" i="3"/>
  <c r="Z74" i="3"/>
  <c r="Z70" i="3"/>
  <c r="Z66" i="3"/>
  <c r="Z62" i="3"/>
  <c r="Z58" i="3"/>
  <c r="Z54" i="3"/>
  <c r="Z50" i="3"/>
  <c r="Z46" i="3"/>
  <c r="Z42" i="3"/>
  <c r="Z38" i="3"/>
  <c r="Z34" i="3"/>
  <c r="AB259" i="3"/>
  <c r="AB255" i="3"/>
  <c r="AB251" i="3"/>
  <c r="AB247" i="3"/>
  <c r="AB243" i="3"/>
  <c r="AB239" i="3"/>
  <c r="AB235" i="3"/>
  <c r="AB231" i="3"/>
  <c r="AB227" i="3"/>
  <c r="AB223" i="3"/>
  <c r="AB219" i="3"/>
  <c r="AB215" i="3"/>
  <c r="AB211" i="3"/>
  <c r="AB207" i="3"/>
  <c r="AB203" i="3"/>
  <c r="AB199" i="3"/>
  <c r="AB195" i="3"/>
  <c r="AB191" i="3"/>
  <c r="AB187" i="3"/>
  <c r="AB183" i="3"/>
  <c r="AB179" i="3"/>
  <c r="AB175" i="3"/>
  <c r="AB171" i="3"/>
  <c r="AB167" i="3"/>
  <c r="AB163" i="3"/>
  <c r="AB159" i="3"/>
  <c r="AB155" i="3"/>
  <c r="AB151" i="3"/>
  <c r="AB147" i="3"/>
  <c r="AB143" i="3"/>
  <c r="AB140" i="3"/>
  <c r="AB136" i="3"/>
  <c r="AB132" i="3"/>
  <c r="AB126" i="3"/>
  <c r="AB122" i="3"/>
  <c r="AB118" i="3"/>
  <c r="AB114" i="3"/>
  <c r="AD114" i="3" s="1"/>
  <c r="J114" i="7" s="1"/>
  <c r="K114" i="7" s="1"/>
  <c r="L114" i="7" s="1"/>
  <c r="P114" i="7" s="1"/>
  <c r="AB110" i="3"/>
  <c r="AB14" i="3"/>
  <c r="AB6" i="3"/>
  <c r="Z260" i="3"/>
  <c r="Z256" i="3"/>
  <c r="Z252" i="3"/>
  <c r="Z248" i="3"/>
  <c r="Z244" i="3"/>
  <c r="Z240" i="3"/>
  <c r="Z236" i="3"/>
  <c r="Z232" i="3"/>
  <c r="Z228" i="3"/>
  <c r="Z224" i="3"/>
  <c r="Z220" i="3"/>
  <c r="Z216" i="3"/>
  <c r="Z212" i="3"/>
  <c r="Z208" i="3"/>
  <c r="Z204" i="3"/>
  <c r="Z200" i="3"/>
  <c r="Z196" i="3"/>
  <c r="Z192" i="3"/>
  <c r="Z188" i="3"/>
  <c r="Z184" i="3"/>
  <c r="Z180" i="3"/>
  <c r="AD180" i="3" s="1"/>
  <c r="J180" i="7" s="1"/>
  <c r="K180" i="7" s="1"/>
  <c r="L180" i="7" s="1"/>
  <c r="P180" i="7" s="1"/>
  <c r="Z176" i="3"/>
  <c r="Z172" i="3"/>
  <c r="Z168" i="3"/>
  <c r="AA261" i="3"/>
  <c r="AA257" i="3"/>
  <c r="AA253" i="3"/>
  <c r="AA249" i="3"/>
  <c r="AA245" i="3"/>
  <c r="AA241" i="3"/>
  <c r="AA237" i="3"/>
  <c r="AA233" i="3"/>
  <c r="AA229" i="3"/>
  <c r="AA225" i="3"/>
  <c r="AA221" i="3"/>
  <c r="AA217" i="3"/>
  <c r="AA213" i="3"/>
  <c r="AA209" i="3"/>
  <c r="AA205" i="3"/>
  <c r="AA201" i="3"/>
  <c r="AA197" i="3"/>
  <c r="AA193" i="3"/>
  <c r="AA189" i="3"/>
  <c r="AA185" i="3"/>
  <c r="AA181" i="3"/>
  <c r="AA177" i="3"/>
  <c r="AA173" i="3"/>
  <c r="AA169" i="3"/>
  <c r="AA165" i="3"/>
  <c r="AA157" i="3"/>
  <c r="AA138" i="3"/>
  <c r="AA134" i="3"/>
  <c r="AA108" i="3"/>
  <c r="Z137" i="3"/>
  <c r="Z133" i="3"/>
  <c r="Z127" i="3"/>
  <c r="Z123" i="3"/>
  <c r="Z119" i="3"/>
  <c r="Z115" i="3"/>
  <c r="Z111" i="3"/>
  <c r="Z15" i="3"/>
  <c r="I263" i="7"/>
  <c r="I265" i="7" s="1"/>
  <c r="R163" i="3"/>
  <c r="R159" i="3"/>
  <c r="R49" i="3"/>
  <c r="R45" i="3"/>
  <c r="R41" i="3"/>
  <c r="R37" i="3"/>
  <c r="R33" i="3"/>
  <c r="R29" i="3"/>
  <c r="R25" i="3"/>
  <c r="Z87" i="3"/>
  <c r="Z83" i="3"/>
  <c r="Z79" i="3"/>
  <c r="Z75" i="3"/>
  <c r="Z71" i="3"/>
  <c r="Z67" i="3"/>
  <c r="Z63" i="3"/>
  <c r="Z59" i="3"/>
  <c r="Z55" i="3"/>
  <c r="Z51" i="3"/>
  <c r="Z47" i="3"/>
  <c r="Z43" i="3"/>
  <c r="Z39" i="3"/>
  <c r="Z35" i="3"/>
  <c r="Z31" i="3"/>
  <c r="Z30" i="3"/>
  <c r="Z27" i="3"/>
  <c r="Z26" i="3"/>
  <c r="Z23" i="3"/>
  <c r="Z22" i="3"/>
  <c r="Z19" i="3"/>
  <c r="Z18" i="3"/>
  <c r="Z12" i="3"/>
  <c r="Z8" i="3"/>
  <c r="R262" i="3"/>
  <c r="R258" i="3"/>
  <c r="R254" i="3"/>
  <c r="R250" i="3"/>
  <c r="R246" i="3"/>
  <c r="R242" i="3"/>
  <c r="R238" i="3"/>
  <c r="R234" i="3"/>
  <c r="R230" i="3"/>
  <c r="R226" i="3"/>
  <c r="R222" i="3"/>
  <c r="R218" i="3"/>
  <c r="R214" i="3"/>
  <c r="R210" i="3"/>
  <c r="R206" i="3"/>
  <c r="R202" i="3"/>
  <c r="R198" i="3"/>
  <c r="R194" i="3"/>
  <c r="R190" i="3"/>
  <c r="R186" i="3"/>
  <c r="R182" i="3"/>
  <c r="R178" i="3"/>
  <c r="R174" i="3"/>
  <c r="R170" i="3"/>
  <c r="R166" i="3"/>
  <c r="Z218" i="3"/>
  <c r="AD218" i="3" s="1"/>
  <c r="J218" i="7" s="1"/>
  <c r="K218" i="7" s="1"/>
  <c r="L218" i="7" s="1"/>
  <c r="P218" i="7" s="1"/>
  <c r="Z262" i="3"/>
  <c r="AD262" i="3" s="1"/>
  <c r="J262" i="7" s="1"/>
  <c r="K262" i="7" s="1"/>
  <c r="L262" i="7" s="1"/>
  <c r="P262" i="7" s="1"/>
  <c r="Z258" i="3"/>
  <c r="AD258" i="3" s="1"/>
  <c r="J258" i="7" s="1"/>
  <c r="K258" i="7" s="1"/>
  <c r="L258" i="7" s="1"/>
  <c r="P258" i="7" s="1"/>
  <c r="Z254" i="3"/>
  <c r="Z250" i="3"/>
  <c r="AD250" i="3" s="1"/>
  <c r="J250" i="7" s="1"/>
  <c r="K250" i="7" s="1"/>
  <c r="L250" i="7" s="1"/>
  <c r="P250" i="7" s="1"/>
  <c r="Z246" i="3"/>
  <c r="AD246" i="3" s="1"/>
  <c r="J246" i="7" s="1"/>
  <c r="K246" i="7" s="1"/>
  <c r="L246" i="7" s="1"/>
  <c r="P246" i="7" s="1"/>
  <c r="Z242" i="3"/>
  <c r="Z238" i="3"/>
  <c r="Z234" i="3"/>
  <c r="AD234" i="3" s="1"/>
  <c r="J234" i="7" s="1"/>
  <c r="K234" i="7" s="1"/>
  <c r="L234" i="7" s="1"/>
  <c r="P234" i="7" s="1"/>
  <c r="Z230" i="3"/>
  <c r="AD230" i="3" s="1"/>
  <c r="J230" i="7" s="1"/>
  <c r="K230" i="7" s="1"/>
  <c r="L230" i="7" s="1"/>
  <c r="P230" i="7" s="1"/>
  <c r="Z226" i="3"/>
  <c r="Z222" i="3"/>
  <c r="AB213" i="3"/>
  <c r="AD213" i="3" s="1"/>
  <c r="J213" i="7" s="1"/>
  <c r="K213" i="7" s="1"/>
  <c r="L213" i="7" s="1"/>
  <c r="P213" i="7" s="1"/>
  <c r="AB189" i="3"/>
  <c r="Z14" i="3"/>
  <c r="AD14" i="3" s="1"/>
  <c r="J14" i="7" s="1"/>
  <c r="K14" i="7" s="1"/>
  <c r="L14" i="7" s="1"/>
  <c r="P14" i="7" s="1"/>
  <c r="Z10" i="3"/>
  <c r="Z6" i="3"/>
  <c r="AD6" i="3" s="1"/>
  <c r="J6" i="7" s="1"/>
  <c r="K6" i="7" s="1"/>
  <c r="L6" i="7" s="1"/>
  <c r="P6" i="7" s="1"/>
  <c r="AB253" i="3"/>
  <c r="AA220" i="3"/>
  <c r="AD220" i="3" s="1"/>
  <c r="J220" i="7" s="1"/>
  <c r="K220" i="7" s="1"/>
  <c r="L220" i="7" s="1"/>
  <c r="P220" i="7" s="1"/>
  <c r="Z163" i="3"/>
  <c r="Z159" i="3"/>
  <c r="AD159" i="3" s="1"/>
  <c r="J159" i="7" s="1"/>
  <c r="K159" i="7" s="1"/>
  <c r="L159" i="7" s="1"/>
  <c r="P159" i="7" s="1"/>
  <c r="Z155" i="3"/>
  <c r="AD155" i="3" s="1"/>
  <c r="J155" i="7" s="1"/>
  <c r="K155" i="7" s="1"/>
  <c r="L155" i="7" s="1"/>
  <c r="P155" i="7" s="1"/>
  <c r="Z151" i="3"/>
  <c r="AD151" i="3" s="1"/>
  <c r="J151" i="7" s="1"/>
  <c r="K151" i="7" s="1"/>
  <c r="L151" i="7" s="1"/>
  <c r="P151" i="7" s="1"/>
  <c r="Z147" i="3"/>
  <c r="Z143" i="3"/>
  <c r="AD143" i="3" s="1"/>
  <c r="J143" i="7" s="1"/>
  <c r="K143" i="7" s="1"/>
  <c r="L143" i="7" s="1"/>
  <c r="P143" i="7" s="1"/>
  <c r="Z139" i="3"/>
  <c r="Z135" i="3"/>
  <c r="AD135" i="3" s="1"/>
  <c r="J135" i="7" s="1"/>
  <c r="K135" i="7" s="1"/>
  <c r="L135" i="7" s="1"/>
  <c r="P135" i="7" s="1"/>
  <c r="Z131" i="3"/>
  <c r="Z128" i="3"/>
  <c r="Z124" i="3"/>
  <c r="Z120" i="3"/>
  <c r="Z116" i="3"/>
  <c r="Z112" i="3"/>
  <c r="Z108" i="3"/>
  <c r="Z85" i="3"/>
  <c r="AD85" i="3" s="1"/>
  <c r="J85" i="7" s="1"/>
  <c r="K85" i="7" s="1"/>
  <c r="L85" i="7" s="1"/>
  <c r="P85" i="7" s="1"/>
  <c r="Z81" i="3"/>
  <c r="Z77" i="3"/>
  <c r="AD77" i="3" s="1"/>
  <c r="J77" i="7" s="1"/>
  <c r="K77" i="7" s="1"/>
  <c r="L77" i="7" s="1"/>
  <c r="P77" i="7" s="1"/>
  <c r="Z73" i="3"/>
  <c r="AD73" i="3" s="1"/>
  <c r="J73" i="7" s="1"/>
  <c r="K73" i="7" s="1"/>
  <c r="L73" i="7" s="1"/>
  <c r="P73" i="7" s="1"/>
  <c r="Z69" i="3"/>
  <c r="AD69" i="3" s="1"/>
  <c r="J69" i="7" s="1"/>
  <c r="K69" i="7" s="1"/>
  <c r="L69" i="7" s="1"/>
  <c r="P69" i="7" s="1"/>
  <c r="Z49" i="3"/>
  <c r="AD49" i="3" s="1"/>
  <c r="J49" i="7" s="1"/>
  <c r="K49" i="7" s="1"/>
  <c r="L49" i="7" s="1"/>
  <c r="P49" i="7" s="1"/>
  <c r="Z45" i="3"/>
  <c r="AD45" i="3" s="1"/>
  <c r="J45" i="7" s="1"/>
  <c r="K45" i="7" s="1"/>
  <c r="L45" i="7" s="1"/>
  <c r="P45" i="7" s="1"/>
  <c r="Z41" i="3"/>
  <c r="AD41" i="3" s="1"/>
  <c r="J41" i="7" s="1"/>
  <c r="K41" i="7" s="1"/>
  <c r="L41" i="7" s="1"/>
  <c r="P41" i="7" s="1"/>
  <c r="Z37" i="3"/>
  <c r="AD37" i="3" s="1"/>
  <c r="J37" i="7" s="1"/>
  <c r="K37" i="7" s="1"/>
  <c r="L37" i="7" s="1"/>
  <c r="P37" i="7" s="1"/>
  <c r="AA11" i="3"/>
  <c r="AA7" i="3"/>
  <c r="AA244" i="3"/>
  <c r="AA164" i="3"/>
  <c r="AA160" i="3"/>
  <c r="AA156" i="3"/>
  <c r="AA152" i="3"/>
  <c r="AA148" i="3"/>
  <c r="AA144" i="3"/>
  <c r="AA140" i="3"/>
  <c r="AA136" i="3"/>
  <c r="AA132" i="3"/>
  <c r="AA125" i="3"/>
  <c r="AA117" i="3"/>
  <c r="AA109" i="3"/>
  <c r="AA66" i="3"/>
  <c r="AD66" i="3" s="1"/>
  <c r="J66" i="7" s="1"/>
  <c r="K66" i="7" s="1"/>
  <c r="L66" i="7" s="1"/>
  <c r="P66" i="7" s="1"/>
  <c r="AA62" i="3"/>
  <c r="AA58" i="3"/>
  <c r="AD58" i="3" s="1"/>
  <c r="J58" i="7" s="1"/>
  <c r="K58" i="7" s="1"/>
  <c r="L58" i="7" s="1"/>
  <c r="P58" i="7" s="1"/>
  <c r="AA34" i="3"/>
  <c r="AD34" i="3" s="1"/>
  <c r="J34" i="7" s="1"/>
  <c r="K34" i="7" s="1"/>
  <c r="L34" i="7" s="1"/>
  <c r="P34" i="7" s="1"/>
  <c r="AA30" i="3"/>
  <c r="AA15" i="3"/>
  <c r="R129" i="3"/>
  <c r="R125" i="3"/>
  <c r="R121" i="3"/>
  <c r="R117" i="3"/>
  <c r="R113" i="3"/>
  <c r="R109" i="3"/>
  <c r="R15" i="3"/>
  <c r="R11" i="3"/>
  <c r="R7" i="3"/>
  <c r="G263" i="5"/>
  <c r="G265" i="5" s="1"/>
  <c r="AB261" i="3"/>
  <c r="AB245" i="3"/>
  <c r="AB229" i="3"/>
  <c r="AB197" i="3"/>
  <c r="AB181" i="3"/>
  <c r="AB165" i="3"/>
  <c r="AB134" i="3"/>
  <c r="AA122" i="3"/>
  <c r="AD122" i="3" s="1"/>
  <c r="J122" i="7" s="1"/>
  <c r="K122" i="7" s="1"/>
  <c r="L122" i="7" s="1"/>
  <c r="P122" i="7" s="1"/>
  <c r="AA106" i="3"/>
  <c r="AD106" i="3" s="1"/>
  <c r="J106" i="7" s="1"/>
  <c r="K106" i="7" s="1"/>
  <c r="L106" i="7" s="1"/>
  <c r="P106" i="7" s="1"/>
  <c r="G263" i="7"/>
  <c r="AD16" i="3"/>
  <c r="J16" i="7" s="1"/>
  <c r="K16" i="7" s="1"/>
  <c r="L16" i="7" s="1"/>
  <c r="P16" i="7" s="1"/>
  <c r="L263" i="3"/>
  <c r="L265" i="3" s="1"/>
  <c r="AB237" i="3"/>
  <c r="AA228" i="3"/>
  <c r="AA204" i="3"/>
  <c r="AB173" i="3"/>
  <c r="AD173" i="3" s="1"/>
  <c r="J173" i="7" s="1"/>
  <c r="K173" i="7" s="1"/>
  <c r="L173" i="7" s="1"/>
  <c r="P173" i="7" s="1"/>
  <c r="AA141" i="3"/>
  <c r="AD141" i="3" s="1"/>
  <c r="J141" i="7" s="1"/>
  <c r="K141" i="7" s="1"/>
  <c r="L141" i="7" s="1"/>
  <c r="P141" i="7" s="1"/>
  <c r="Z125" i="3"/>
  <c r="AB115" i="3"/>
  <c r="AB111" i="3"/>
  <c r="AA103" i="3"/>
  <c r="AD103" i="3" s="1"/>
  <c r="J103" i="7" s="1"/>
  <c r="K103" i="7" s="1"/>
  <c r="L103" i="7" s="1"/>
  <c r="P103" i="7" s="1"/>
  <c r="AA99" i="3"/>
  <c r="AD99" i="3" s="1"/>
  <c r="J99" i="7" s="1"/>
  <c r="K99" i="7" s="1"/>
  <c r="L99" i="7" s="1"/>
  <c r="P99" i="7" s="1"/>
  <c r="AA95" i="3"/>
  <c r="AA91" i="3"/>
  <c r="AA87" i="3"/>
  <c r="AA83" i="3"/>
  <c r="AA79" i="3"/>
  <c r="AA75" i="3"/>
  <c r="AA71" i="3"/>
  <c r="AA67" i="3"/>
  <c r="AA63" i="3"/>
  <c r="AA59" i="3"/>
  <c r="AA55" i="3"/>
  <c r="AA51" i="3"/>
  <c r="AA47" i="3"/>
  <c r="AA43" i="3"/>
  <c r="AA39" i="3"/>
  <c r="AA35" i="3"/>
  <c r="AA31" i="3"/>
  <c r="AA27" i="3"/>
  <c r="AD27" i="3" s="1"/>
  <c r="J27" i="7" s="1"/>
  <c r="K27" i="7" s="1"/>
  <c r="L27" i="7" s="1"/>
  <c r="P27" i="7" s="1"/>
  <c r="AA23" i="3"/>
  <c r="AA19" i="3"/>
  <c r="AB13" i="3"/>
  <c r="AD13" i="3" s="1"/>
  <c r="J13" i="7" s="1"/>
  <c r="K13" i="7" s="1"/>
  <c r="L13" i="7" s="1"/>
  <c r="P13" i="7" s="1"/>
  <c r="Z7" i="3"/>
  <c r="R128" i="3"/>
  <c r="R124" i="3"/>
  <c r="R120" i="3"/>
  <c r="R116" i="3"/>
  <c r="R112" i="3"/>
  <c r="R108" i="3"/>
  <c r="R21" i="3"/>
  <c r="R17" i="3"/>
  <c r="R14" i="3"/>
  <c r="R10" i="3"/>
  <c r="R6" i="3"/>
  <c r="Q263" i="3"/>
  <c r="W263" i="3"/>
  <c r="AA252" i="3"/>
  <c r="AB221" i="3"/>
  <c r="AA212" i="3"/>
  <c r="AA188" i="3"/>
  <c r="AD188" i="3" s="1"/>
  <c r="J188" i="7" s="1"/>
  <c r="K188" i="7" s="1"/>
  <c r="L188" i="7" s="1"/>
  <c r="P188" i="7" s="1"/>
  <c r="AB158" i="3"/>
  <c r="AD158" i="3" s="1"/>
  <c r="J158" i="7" s="1"/>
  <c r="K158" i="7" s="1"/>
  <c r="L158" i="7" s="1"/>
  <c r="P158" i="7" s="1"/>
  <c r="AA149" i="3"/>
  <c r="AD149" i="3" s="1"/>
  <c r="J149" i="7" s="1"/>
  <c r="K149" i="7" s="1"/>
  <c r="L149" i="7" s="1"/>
  <c r="P149" i="7" s="1"/>
  <c r="Z129" i="3"/>
  <c r="AB119" i="3"/>
  <c r="Z109" i="3"/>
  <c r="AB100" i="3"/>
  <c r="AD100" i="3" s="1"/>
  <c r="J100" i="7" s="1"/>
  <c r="K100" i="7" s="1"/>
  <c r="L100" i="7" s="1"/>
  <c r="P100" i="7" s="1"/>
  <c r="AB96" i="3"/>
  <c r="AD96" i="3" s="1"/>
  <c r="J96" i="7" s="1"/>
  <c r="K96" i="7" s="1"/>
  <c r="L96" i="7" s="1"/>
  <c r="P96" i="7" s="1"/>
  <c r="AB92" i="3"/>
  <c r="AB88" i="3"/>
  <c r="AD88" i="3" s="1"/>
  <c r="J88" i="7" s="1"/>
  <c r="K88" i="7" s="1"/>
  <c r="L88" i="7" s="1"/>
  <c r="P88" i="7" s="1"/>
  <c r="AB84" i="3"/>
  <c r="AD84" i="3" s="1"/>
  <c r="J84" i="7" s="1"/>
  <c r="K84" i="7" s="1"/>
  <c r="L84" i="7" s="1"/>
  <c r="P84" i="7" s="1"/>
  <c r="AB80" i="3"/>
  <c r="AD80" i="3" s="1"/>
  <c r="J80" i="7" s="1"/>
  <c r="K80" i="7" s="1"/>
  <c r="L80" i="7" s="1"/>
  <c r="P80" i="7" s="1"/>
  <c r="AB76" i="3"/>
  <c r="AB72" i="3"/>
  <c r="AB68" i="3"/>
  <c r="AD68" i="3" s="1"/>
  <c r="J68" i="7" s="1"/>
  <c r="K68" i="7" s="1"/>
  <c r="L68" i="7" s="1"/>
  <c r="P68" i="7" s="1"/>
  <c r="AB64" i="3"/>
  <c r="AD64" i="3" s="1"/>
  <c r="J64" i="7" s="1"/>
  <c r="K64" i="7" s="1"/>
  <c r="L64" i="7" s="1"/>
  <c r="P64" i="7" s="1"/>
  <c r="AB60" i="3"/>
  <c r="AB56" i="3"/>
  <c r="AD56" i="3" s="1"/>
  <c r="J56" i="7" s="1"/>
  <c r="K56" i="7" s="1"/>
  <c r="L56" i="7" s="1"/>
  <c r="P56" i="7" s="1"/>
  <c r="AB52" i="3"/>
  <c r="AD52" i="3" s="1"/>
  <c r="J52" i="7" s="1"/>
  <c r="K52" i="7" s="1"/>
  <c r="L52" i="7" s="1"/>
  <c r="P52" i="7" s="1"/>
  <c r="AB48" i="3"/>
  <c r="AD48" i="3" s="1"/>
  <c r="J48" i="7" s="1"/>
  <c r="K48" i="7" s="1"/>
  <c r="L48" i="7" s="1"/>
  <c r="P48" i="7" s="1"/>
  <c r="AB44" i="3"/>
  <c r="AD44" i="3" s="1"/>
  <c r="J44" i="7" s="1"/>
  <c r="K44" i="7" s="1"/>
  <c r="L44" i="7" s="1"/>
  <c r="P44" i="7" s="1"/>
  <c r="AB40" i="3"/>
  <c r="AD40" i="3" s="1"/>
  <c r="J40" i="7" s="1"/>
  <c r="K40" i="7" s="1"/>
  <c r="L40" i="7" s="1"/>
  <c r="P40" i="7" s="1"/>
  <c r="AB36" i="3"/>
  <c r="AD36" i="3" s="1"/>
  <c r="J36" i="7" s="1"/>
  <c r="K36" i="7" s="1"/>
  <c r="L36" i="7" s="1"/>
  <c r="P36" i="7" s="1"/>
  <c r="AB32" i="3"/>
  <c r="AD32" i="3" s="1"/>
  <c r="J32" i="7" s="1"/>
  <c r="K32" i="7" s="1"/>
  <c r="L32" i="7" s="1"/>
  <c r="P32" i="7" s="1"/>
  <c r="AB28" i="3"/>
  <c r="AB24" i="3"/>
  <c r="AD24" i="3" s="1"/>
  <c r="J24" i="7" s="1"/>
  <c r="K24" i="7" s="1"/>
  <c r="L24" i="7" s="1"/>
  <c r="P24" i="7" s="1"/>
  <c r="AB20" i="3"/>
  <c r="AD20" i="3" s="1"/>
  <c r="J20" i="7" s="1"/>
  <c r="K20" i="7" s="1"/>
  <c r="L20" i="7" s="1"/>
  <c r="P20" i="7" s="1"/>
  <c r="Z11" i="3"/>
  <c r="R127" i="3"/>
  <c r="R123" i="3"/>
  <c r="R119" i="3"/>
  <c r="R115" i="3"/>
  <c r="R111" i="3"/>
  <c r="R107" i="3"/>
  <c r="R13" i="3"/>
  <c r="R9" i="3"/>
  <c r="R5" i="3"/>
  <c r="G263" i="3"/>
  <c r="G265" i="3" s="1"/>
  <c r="AA260" i="3"/>
  <c r="AA236" i="3"/>
  <c r="AD236" i="3" s="1"/>
  <c r="J236" i="7" s="1"/>
  <c r="K236" i="7" s="1"/>
  <c r="L236" i="7" s="1"/>
  <c r="P236" i="7" s="1"/>
  <c r="AB205" i="3"/>
  <c r="AA196" i="3"/>
  <c r="AA172" i="3"/>
  <c r="AD172" i="3" s="1"/>
  <c r="J172" i="7" s="1"/>
  <c r="K172" i="7" s="1"/>
  <c r="L172" i="7" s="1"/>
  <c r="P172" i="7" s="1"/>
  <c r="AB142" i="3"/>
  <c r="AD142" i="3" s="1"/>
  <c r="J142" i="7" s="1"/>
  <c r="K142" i="7" s="1"/>
  <c r="L142" i="7" s="1"/>
  <c r="AA133" i="3"/>
  <c r="AD133" i="3" s="1"/>
  <c r="J133" i="7" s="1"/>
  <c r="K133" i="7" s="1"/>
  <c r="L133" i="7" s="1"/>
  <c r="P133" i="7" s="1"/>
  <c r="AB123" i="3"/>
  <c r="Z117" i="3"/>
  <c r="Z113" i="3"/>
  <c r="AD107" i="3"/>
  <c r="J107" i="7" s="1"/>
  <c r="K107" i="7" s="1"/>
  <c r="L107" i="7" s="1"/>
  <c r="P107" i="7" s="1"/>
  <c r="AA12" i="3"/>
  <c r="AA8" i="3"/>
  <c r="AB5" i="3"/>
  <c r="AD5" i="3" s="1"/>
  <c r="J5" i="7" s="1"/>
  <c r="K5" i="7" s="1"/>
  <c r="L5" i="7" s="1"/>
  <c r="R126" i="3"/>
  <c r="R122" i="3"/>
  <c r="R118" i="3"/>
  <c r="R114" i="3"/>
  <c r="R110" i="3"/>
  <c r="R106" i="3"/>
  <c r="R12" i="3"/>
  <c r="R8" i="3"/>
  <c r="R105" i="3"/>
  <c r="Z259" i="3"/>
  <c r="AB257" i="3"/>
  <c r="Z255" i="3"/>
  <c r="AD255" i="3" s="1"/>
  <c r="J255" i="7" s="1"/>
  <c r="K255" i="7" s="1"/>
  <c r="L255" i="7" s="1"/>
  <c r="P255" i="7" s="1"/>
  <c r="Z251" i="3"/>
  <c r="AB249" i="3"/>
  <c r="Z247" i="3"/>
  <c r="AD247" i="3" s="1"/>
  <c r="J247" i="7" s="1"/>
  <c r="K247" i="7" s="1"/>
  <c r="L247" i="7" s="1"/>
  <c r="P247" i="7" s="1"/>
  <c r="Z243" i="3"/>
  <c r="AB241" i="3"/>
  <c r="Z239" i="3"/>
  <c r="AD239" i="3" s="1"/>
  <c r="J239" i="7" s="1"/>
  <c r="K239" i="7" s="1"/>
  <c r="L239" i="7" s="1"/>
  <c r="P239" i="7" s="1"/>
  <c r="Z235" i="3"/>
  <c r="AD235" i="3" s="1"/>
  <c r="J235" i="7" s="1"/>
  <c r="K235" i="7" s="1"/>
  <c r="L235" i="7" s="1"/>
  <c r="P235" i="7" s="1"/>
  <c r="AB233" i="3"/>
  <c r="Z231" i="3"/>
  <c r="Z227" i="3"/>
  <c r="AB225" i="3"/>
  <c r="Z223" i="3"/>
  <c r="AD223" i="3" s="1"/>
  <c r="J223" i="7" s="1"/>
  <c r="K223" i="7" s="1"/>
  <c r="L223" i="7" s="1"/>
  <c r="P223" i="7" s="1"/>
  <c r="Z219" i="3"/>
  <c r="AD219" i="3" s="1"/>
  <c r="J219" i="7" s="1"/>
  <c r="K219" i="7" s="1"/>
  <c r="L219" i="7" s="1"/>
  <c r="P219" i="7" s="1"/>
  <c r="AB217" i="3"/>
  <c r="Z215" i="3"/>
  <c r="AD215" i="3" s="1"/>
  <c r="J215" i="7" s="1"/>
  <c r="K215" i="7" s="1"/>
  <c r="L215" i="7" s="1"/>
  <c r="P215" i="7" s="1"/>
  <c r="Z211" i="3"/>
  <c r="AB209" i="3"/>
  <c r="Z207" i="3"/>
  <c r="AD207" i="3" s="1"/>
  <c r="J207" i="7" s="1"/>
  <c r="K207" i="7" s="1"/>
  <c r="L207" i="7" s="1"/>
  <c r="P207" i="7" s="1"/>
  <c r="Z203" i="3"/>
  <c r="AD203" i="3" s="1"/>
  <c r="J203" i="7" s="1"/>
  <c r="K203" i="7" s="1"/>
  <c r="L203" i="7" s="1"/>
  <c r="P203" i="7" s="1"/>
  <c r="AB201" i="3"/>
  <c r="Z199" i="3"/>
  <c r="AD199" i="3" s="1"/>
  <c r="J199" i="7" s="1"/>
  <c r="K199" i="7" s="1"/>
  <c r="L199" i="7" s="1"/>
  <c r="P199" i="7" s="1"/>
  <c r="Z195" i="3"/>
  <c r="AB193" i="3"/>
  <c r="Z191" i="3"/>
  <c r="AD191" i="3" s="1"/>
  <c r="J191" i="7" s="1"/>
  <c r="K191" i="7" s="1"/>
  <c r="L191" i="7" s="1"/>
  <c r="P191" i="7" s="1"/>
  <c r="Z187" i="3"/>
  <c r="AD187" i="3" s="1"/>
  <c r="J187" i="7" s="1"/>
  <c r="K187" i="7" s="1"/>
  <c r="L187" i="7" s="1"/>
  <c r="P187" i="7" s="1"/>
  <c r="AB185" i="3"/>
  <c r="Z183" i="3"/>
  <c r="AD183" i="3" s="1"/>
  <c r="J183" i="7" s="1"/>
  <c r="K183" i="7" s="1"/>
  <c r="L183" i="7" s="1"/>
  <c r="P183" i="7" s="1"/>
  <c r="Z179" i="3"/>
  <c r="AB177" i="3"/>
  <c r="Z175" i="3"/>
  <c r="AD175" i="3" s="1"/>
  <c r="J175" i="7" s="1"/>
  <c r="K175" i="7" s="1"/>
  <c r="L175" i="7" s="1"/>
  <c r="P175" i="7" s="1"/>
  <c r="Z171" i="3"/>
  <c r="AD171" i="3" s="1"/>
  <c r="J171" i="7" s="1"/>
  <c r="K171" i="7" s="1"/>
  <c r="L171" i="7" s="1"/>
  <c r="P171" i="7" s="1"/>
  <c r="AB169" i="3"/>
  <c r="Z167" i="3"/>
  <c r="AD167" i="3" s="1"/>
  <c r="J167" i="7" s="1"/>
  <c r="K167" i="7" s="1"/>
  <c r="L167" i="7" s="1"/>
  <c r="P167" i="7" s="1"/>
  <c r="Z164" i="3"/>
  <c r="AB162" i="3"/>
  <c r="AD162" i="3" s="1"/>
  <c r="J162" i="7" s="1"/>
  <c r="K162" i="7" s="1"/>
  <c r="L162" i="7" s="1"/>
  <c r="P162" i="7" s="1"/>
  <c r="Z160" i="3"/>
  <c r="AD160" i="3" s="1"/>
  <c r="J160" i="7" s="1"/>
  <c r="K160" i="7" s="1"/>
  <c r="L160" i="7" s="1"/>
  <c r="P160" i="7" s="1"/>
  <c r="Z156" i="3"/>
  <c r="AB154" i="3"/>
  <c r="AD154" i="3" s="1"/>
  <c r="J154" i="7" s="1"/>
  <c r="K154" i="7" s="1"/>
  <c r="L154" i="7" s="1"/>
  <c r="P154" i="7" s="1"/>
  <c r="Z152" i="3"/>
  <c r="Z148" i="3"/>
  <c r="AD148" i="3" s="1"/>
  <c r="J148" i="7" s="1"/>
  <c r="K148" i="7" s="1"/>
  <c r="L148" i="7" s="1"/>
  <c r="P148" i="7" s="1"/>
  <c r="AB146" i="3"/>
  <c r="Z140" i="3"/>
  <c r="AB138" i="3"/>
  <c r="AD138" i="3" s="1"/>
  <c r="J138" i="7" s="1"/>
  <c r="K138" i="7" s="1"/>
  <c r="L138" i="7" s="1"/>
  <c r="P138" i="7" s="1"/>
  <c r="Z136" i="3"/>
  <c r="Z132" i="3"/>
  <c r="AA126" i="3"/>
  <c r="AD126" i="3" s="1"/>
  <c r="J126" i="7" s="1"/>
  <c r="K126" i="7" s="1"/>
  <c r="L126" i="7" s="1"/>
  <c r="P126" i="7" s="1"/>
  <c r="AA118" i="3"/>
  <c r="AD118" i="3" s="1"/>
  <c r="J118" i="7" s="1"/>
  <c r="K118" i="7" s="1"/>
  <c r="L118" i="7" s="1"/>
  <c r="P118" i="7" s="1"/>
  <c r="AA110" i="3"/>
  <c r="AD110" i="3" s="1"/>
  <c r="J110" i="7" s="1"/>
  <c r="K110" i="7" s="1"/>
  <c r="L110" i="7" s="1"/>
  <c r="P110" i="7" s="1"/>
  <c r="AB10" i="3"/>
  <c r="AB9" i="3"/>
  <c r="AD9" i="3" s="1"/>
  <c r="J9" i="7" s="1"/>
  <c r="K9" i="7" s="1"/>
  <c r="L9" i="7" s="1"/>
  <c r="P9" i="7" s="1"/>
  <c r="AA128" i="3"/>
  <c r="AA124" i="3"/>
  <c r="AA120" i="3"/>
  <c r="AA116" i="3"/>
  <c r="AD116" i="3" s="1"/>
  <c r="J116" i="7" s="1"/>
  <c r="K116" i="7" s="1"/>
  <c r="L116" i="7" s="1"/>
  <c r="P116" i="7" s="1"/>
  <c r="AA112" i="3"/>
  <c r="G264" i="7"/>
  <c r="AB15" i="3"/>
  <c r="AB11" i="3"/>
  <c r="AB7" i="3"/>
  <c r="Q265" i="3"/>
  <c r="V263" i="3"/>
  <c r="V265" i="3" s="1"/>
  <c r="Z144" i="3"/>
  <c r="AA127" i="3"/>
  <c r="AD127" i="3" s="1"/>
  <c r="J127" i="7" s="1"/>
  <c r="K127" i="7" s="1"/>
  <c r="L127" i="7" s="1"/>
  <c r="P127" i="7" s="1"/>
  <c r="AA119" i="3"/>
  <c r="AA111" i="3"/>
  <c r="AA105" i="3"/>
  <c r="AD105" i="3" s="1"/>
  <c r="J105" i="7" s="1"/>
  <c r="K105" i="7" s="1"/>
  <c r="L105" i="7" s="1"/>
  <c r="P105" i="7" s="1"/>
  <c r="AA102" i="3"/>
  <c r="AD102" i="3" s="1"/>
  <c r="J102" i="7" s="1"/>
  <c r="K102" i="7" s="1"/>
  <c r="L102" i="7" s="1"/>
  <c r="P102" i="7" s="1"/>
  <c r="AB95" i="3"/>
  <c r="AB91" i="3"/>
  <c r="AB87" i="3"/>
  <c r="Z65" i="3"/>
  <c r="AD65" i="3" s="1"/>
  <c r="J65" i="7" s="1"/>
  <c r="K65" i="7" s="1"/>
  <c r="L65" i="7" s="1"/>
  <c r="P65" i="7" s="1"/>
  <c r="Z61" i="3"/>
  <c r="AD61" i="3" s="1"/>
  <c r="J61" i="7" s="1"/>
  <c r="K61" i="7" s="1"/>
  <c r="L61" i="7" s="1"/>
  <c r="P61" i="7" s="1"/>
  <c r="Z57" i="3"/>
  <c r="AD57" i="3" s="1"/>
  <c r="J57" i="7" s="1"/>
  <c r="K57" i="7" s="1"/>
  <c r="L57" i="7" s="1"/>
  <c r="P57" i="7" s="1"/>
  <c r="AA54" i="3"/>
  <c r="AD54" i="3" s="1"/>
  <c r="J54" i="7" s="1"/>
  <c r="K54" i="7" s="1"/>
  <c r="L54" i="7" s="1"/>
  <c r="P54" i="7" s="1"/>
  <c r="Z33" i="3"/>
  <c r="AD33" i="3" s="1"/>
  <c r="J33" i="7" s="1"/>
  <c r="K33" i="7" s="1"/>
  <c r="L33" i="7" s="1"/>
  <c r="P33" i="7" s="1"/>
  <c r="Z29" i="3"/>
  <c r="AD29" i="3" s="1"/>
  <c r="J29" i="7" s="1"/>
  <c r="K29" i="7" s="1"/>
  <c r="L29" i="7" s="1"/>
  <c r="P29" i="7" s="1"/>
  <c r="AA26" i="3"/>
  <c r="AA22" i="3"/>
  <c r="AB19" i="3"/>
  <c r="R260" i="3"/>
  <c r="R256" i="3"/>
  <c r="R252" i="3"/>
  <c r="R248" i="3"/>
  <c r="R244" i="3"/>
  <c r="R240" i="3"/>
  <c r="R236" i="3"/>
  <c r="R232" i="3"/>
  <c r="R228" i="3"/>
  <c r="R224" i="3"/>
  <c r="R220" i="3"/>
  <c r="R216" i="3"/>
  <c r="R212" i="3"/>
  <c r="R208" i="3"/>
  <c r="R204" i="3"/>
  <c r="R200" i="3"/>
  <c r="R196" i="3"/>
  <c r="R192" i="3"/>
  <c r="R188" i="3"/>
  <c r="R184" i="3"/>
  <c r="R180" i="3"/>
  <c r="R176" i="3"/>
  <c r="R172" i="3"/>
  <c r="R168" i="3"/>
  <c r="R161" i="3"/>
  <c r="R157" i="3"/>
  <c r="R153" i="3"/>
  <c r="R149" i="3"/>
  <c r="R145" i="3"/>
  <c r="R141" i="3"/>
  <c r="R137" i="3"/>
  <c r="R133" i="3"/>
  <c r="R102" i="3"/>
  <c r="R98" i="3"/>
  <c r="R94" i="3"/>
  <c r="R90" i="3"/>
  <c r="R86" i="3"/>
  <c r="R82" i="3"/>
  <c r="R78" i="3"/>
  <c r="R74" i="3"/>
  <c r="R70" i="3"/>
  <c r="R66" i="3"/>
  <c r="R62" i="3"/>
  <c r="R58" i="3"/>
  <c r="R54" i="3"/>
  <c r="X263" i="3"/>
  <c r="X265" i="3" s="1"/>
  <c r="AA123" i="3"/>
  <c r="AA115" i="3"/>
  <c r="Z97" i="3"/>
  <c r="AD97" i="3" s="1"/>
  <c r="J97" i="7" s="1"/>
  <c r="K97" i="7" s="1"/>
  <c r="L97" i="7" s="1"/>
  <c r="P97" i="7" s="1"/>
  <c r="Z93" i="3"/>
  <c r="AD93" i="3" s="1"/>
  <c r="J93" i="7" s="1"/>
  <c r="K93" i="7" s="1"/>
  <c r="L93" i="7" s="1"/>
  <c r="P93" i="7" s="1"/>
  <c r="Z89" i="3"/>
  <c r="AD89" i="3" s="1"/>
  <c r="J89" i="7" s="1"/>
  <c r="K89" i="7" s="1"/>
  <c r="L89" i="7" s="1"/>
  <c r="P89" i="7" s="1"/>
  <c r="AA86" i="3"/>
  <c r="AD86" i="3" s="1"/>
  <c r="J86" i="7" s="1"/>
  <c r="K86" i="7" s="1"/>
  <c r="L86" i="7" s="1"/>
  <c r="P86" i="7" s="1"/>
  <c r="AA82" i="3"/>
  <c r="AD82" i="3" s="1"/>
  <c r="J82" i="7" s="1"/>
  <c r="K82" i="7" s="1"/>
  <c r="L82" i="7" s="1"/>
  <c r="P82" i="7" s="1"/>
  <c r="AA78" i="3"/>
  <c r="AA74" i="3"/>
  <c r="AD74" i="3" s="1"/>
  <c r="J74" i="7" s="1"/>
  <c r="K74" i="7" s="1"/>
  <c r="L74" i="7" s="1"/>
  <c r="P74" i="7" s="1"/>
  <c r="AA70" i="3"/>
  <c r="AD70" i="3" s="1"/>
  <c r="J70" i="7" s="1"/>
  <c r="K70" i="7" s="1"/>
  <c r="L70" i="7" s="1"/>
  <c r="P70" i="7" s="1"/>
  <c r="AB63" i="3"/>
  <c r="AB59" i="3"/>
  <c r="AB55" i="3"/>
  <c r="AA50" i="3"/>
  <c r="AD50" i="3" s="1"/>
  <c r="J50" i="7" s="1"/>
  <c r="K50" i="7" s="1"/>
  <c r="L50" i="7" s="1"/>
  <c r="P50" i="7" s="1"/>
  <c r="AA46" i="3"/>
  <c r="AA42" i="3"/>
  <c r="AD42" i="3" s="1"/>
  <c r="J42" i="7" s="1"/>
  <c r="K42" i="7" s="1"/>
  <c r="L42" i="7" s="1"/>
  <c r="P42" i="7" s="1"/>
  <c r="AA38" i="3"/>
  <c r="AD38" i="3" s="1"/>
  <c r="J38" i="7" s="1"/>
  <c r="K38" i="7" s="1"/>
  <c r="L38" i="7" s="1"/>
  <c r="P38" i="7" s="1"/>
  <c r="AB35" i="3"/>
  <c r="AB31" i="3"/>
  <c r="Z17" i="3"/>
  <c r="AD17" i="3" s="1"/>
  <c r="J17" i="7" s="1"/>
  <c r="K17" i="7" s="1"/>
  <c r="L17" i="7" s="1"/>
  <c r="P17" i="7" s="1"/>
  <c r="AB12" i="3"/>
  <c r="R155" i="3"/>
  <c r="R151" i="3"/>
  <c r="R147" i="3"/>
  <c r="R143" i="3"/>
  <c r="R139" i="3"/>
  <c r="R135" i="3"/>
  <c r="R131" i="3"/>
  <c r="R100" i="3"/>
  <c r="R96" i="3"/>
  <c r="R92" i="3"/>
  <c r="R88" i="3"/>
  <c r="R84" i="3"/>
  <c r="R80" i="3"/>
  <c r="R76" i="3"/>
  <c r="R72" i="3"/>
  <c r="R68" i="3"/>
  <c r="R64" i="3"/>
  <c r="R60" i="3"/>
  <c r="R56" i="3"/>
  <c r="R52" i="3"/>
  <c r="AA256" i="3"/>
  <c r="AD256" i="3" s="1"/>
  <c r="J256" i="7" s="1"/>
  <c r="K256" i="7" s="1"/>
  <c r="L256" i="7" s="1"/>
  <c r="P256" i="7" s="1"/>
  <c r="AA248" i="3"/>
  <c r="AD248" i="3" s="1"/>
  <c r="J248" i="7" s="1"/>
  <c r="K248" i="7" s="1"/>
  <c r="L248" i="7" s="1"/>
  <c r="P248" i="7" s="1"/>
  <c r="AA240" i="3"/>
  <c r="AD240" i="3" s="1"/>
  <c r="J240" i="7" s="1"/>
  <c r="K240" i="7" s="1"/>
  <c r="L240" i="7" s="1"/>
  <c r="P240" i="7" s="1"/>
  <c r="AA232" i="3"/>
  <c r="AD232" i="3" s="1"/>
  <c r="J232" i="7" s="1"/>
  <c r="K232" i="7" s="1"/>
  <c r="L232" i="7" s="1"/>
  <c r="P232" i="7" s="1"/>
  <c r="AA224" i="3"/>
  <c r="AD224" i="3" s="1"/>
  <c r="J224" i="7" s="1"/>
  <c r="K224" i="7" s="1"/>
  <c r="L224" i="7" s="1"/>
  <c r="P224" i="7" s="1"/>
  <c r="AA216" i="3"/>
  <c r="AD216" i="3" s="1"/>
  <c r="J216" i="7" s="1"/>
  <c r="K216" i="7" s="1"/>
  <c r="L216" i="7" s="1"/>
  <c r="P216" i="7" s="1"/>
  <c r="AA208" i="3"/>
  <c r="AD208" i="3" s="1"/>
  <c r="J208" i="7" s="1"/>
  <c r="K208" i="7" s="1"/>
  <c r="L208" i="7" s="1"/>
  <c r="P208" i="7" s="1"/>
  <c r="AA200" i="3"/>
  <c r="AD200" i="3" s="1"/>
  <c r="J200" i="7" s="1"/>
  <c r="K200" i="7" s="1"/>
  <c r="L200" i="7" s="1"/>
  <c r="P200" i="7" s="1"/>
  <c r="AA192" i="3"/>
  <c r="AD192" i="3" s="1"/>
  <c r="J192" i="7" s="1"/>
  <c r="K192" i="7" s="1"/>
  <c r="L192" i="7" s="1"/>
  <c r="P192" i="7" s="1"/>
  <c r="AA184" i="3"/>
  <c r="AD184" i="3" s="1"/>
  <c r="J184" i="7" s="1"/>
  <c r="K184" i="7" s="1"/>
  <c r="L184" i="7" s="1"/>
  <c r="P184" i="7" s="1"/>
  <c r="AA176" i="3"/>
  <c r="AD176" i="3" s="1"/>
  <c r="J176" i="7" s="1"/>
  <c r="K176" i="7" s="1"/>
  <c r="L176" i="7" s="1"/>
  <c r="P176" i="7" s="1"/>
  <c r="AA168" i="3"/>
  <c r="AD168" i="3" s="1"/>
  <c r="J168" i="7" s="1"/>
  <c r="K168" i="7" s="1"/>
  <c r="L168" i="7" s="1"/>
  <c r="P168" i="7" s="1"/>
  <c r="AA161" i="3"/>
  <c r="AD161" i="3" s="1"/>
  <c r="J161" i="7" s="1"/>
  <c r="K161" i="7" s="1"/>
  <c r="L161" i="7" s="1"/>
  <c r="P161" i="7" s="1"/>
  <c r="AA153" i="3"/>
  <c r="AA145" i="3"/>
  <c r="AD145" i="3" s="1"/>
  <c r="J145" i="7" s="1"/>
  <c r="K145" i="7" s="1"/>
  <c r="L145" i="7" s="1"/>
  <c r="P145" i="7" s="1"/>
  <c r="AA137" i="3"/>
  <c r="AA129" i="3"/>
  <c r="AA121" i="3"/>
  <c r="AD121" i="3" s="1"/>
  <c r="J121" i="7" s="1"/>
  <c r="K121" i="7" s="1"/>
  <c r="L121" i="7" s="1"/>
  <c r="P121" i="7" s="1"/>
  <c r="AA113" i="3"/>
  <c r="Z101" i="3"/>
  <c r="AD101" i="3" s="1"/>
  <c r="J101" i="7" s="1"/>
  <c r="K101" i="7" s="1"/>
  <c r="L101" i="7" s="1"/>
  <c r="P101" i="7" s="1"/>
  <c r="AA98" i="3"/>
  <c r="AD98" i="3" s="1"/>
  <c r="J98" i="7" s="1"/>
  <c r="K98" i="7" s="1"/>
  <c r="L98" i="7" s="1"/>
  <c r="P98" i="7" s="1"/>
  <c r="AA94" i="3"/>
  <c r="AA90" i="3"/>
  <c r="AD90" i="3" s="1"/>
  <c r="J90" i="7" s="1"/>
  <c r="K90" i="7" s="1"/>
  <c r="L90" i="7" s="1"/>
  <c r="P90" i="7" s="1"/>
  <c r="AB83" i="3"/>
  <c r="AB79" i="3"/>
  <c r="AB75" i="3"/>
  <c r="AB71" i="3"/>
  <c r="AB67" i="3"/>
  <c r="Z53" i="3"/>
  <c r="AD53" i="3" s="1"/>
  <c r="J53" i="7" s="1"/>
  <c r="K53" i="7" s="1"/>
  <c r="L53" i="7" s="1"/>
  <c r="P53" i="7" s="1"/>
  <c r="AB51" i="3"/>
  <c r="AB47" i="3"/>
  <c r="AB43" i="3"/>
  <c r="AB39" i="3"/>
  <c r="AD39" i="3" s="1"/>
  <c r="J39" i="7" s="1"/>
  <c r="K39" i="7" s="1"/>
  <c r="L39" i="7" s="1"/>
  <c r="P39" i="7" s="1"/>
  <c r="AD28" i="3"/>
  <c r="J28" i="7" s="1"/>
  <c r="K28" i="7" s="1"/>
  <c r="L28" i="7" s="1"/>
  <c r="P28" i="7" s="1"/>
  <c r="Z25" i="3"/>
  <c r="AD25" i="3" s="1"/>
  <c r="J25" i="7" s="1"/>
  <c r="K25" i="7" s="1"/>
  <c r="L25" i="7" s="1"/>
  <c r="P25" i="7" s="1"/>
  <c r="Z21" i="3"/>
  <c r="AD21" i="3" s="1"/>
  <c r="J21" i="7" s="1"/>
  <c r="K21" i="7" s="1"/>
  <c r="L21" i="7" s="1"/>
  <c r="P21" i="7" s="1"/>
  <c r="AA18" i="3"/>
  <c r="AB8" i="3"/>
  <c r="R51" i="3"/>
  <c r="R47" i="3"/>
  <c r="R43" i="3"/>
  <c r="R39" i="3"/>
  <c r="R35" i="3"/>
  <c r="R31" i="3"/>
  <c r="R27" i="3"/>
  <c r="R23" i="3"/>
  <c r="R19" i="3"/>
  <c r="P273" i="1"/>
  <c r="F273" i="8"/>
  <c r="AD76" i="3"/>
  <c r="J76" i="7" s="1"/>
  <c r="K76" i="7" s="1"/>
  <c r="L76" i="7" s="1"/>
  <c r="P76" i="7" s="1"/>
  <c r="AD104" i="3"/>
  <c r="J104" i="7" s="1"/>
  <c r="K104" i="7" s="1"/>
  <c r="L104" i="7" s="1"/>
  <c r="P104" i="7" s="1"/>
  <c r="AD92" i="3"/>
  <c r="J92" i="7" s="1"/>
  <c r="K92" i="7" s="1"/>
  <c r="L92" i="7" s="1"/>
  <c r="P92" i="7" s="1"/>
  <c r="AD72" i="3"/>
  <c r="J72" i="7" s="1"/>
  <c r="K72" i="7" s="1"/>
  <c r="L72" i="7" s="1"/>
  <c r="P72" i="7" s="1"/>
  <c r="AD60" i="3"/>
  <c r="J60" i="7" s="1"/>
  <c r="K60" i="7" s="1"/>
  <c r="L60" i="7" s="1"/>
  <c r="P60" i="7" s="1"/>
  <c r="AD150" i="3"/>
  <c r="J150" i="7" s="1"/>
  <c r="K150" i="7" s="1"/>
  <c r="L150" i="7" s="1"/>
  <c r="P150" i="7" s="1"/>
  <c r="AD146" i="3"/>
  <c r="J146" i="7" s="1"/>
  <c r="K146" i="7" s="1"/>
  <c r="L146" i="7" s="1"/>
  <c r="P146" i="7" s="1"/>
  <c r="AD130" i="3"/>
  <c r="J130" i="7" s="1"/>
  <c r="K130" i="7" s="1"/>
  <c r="L130" i="7" s="1"/>
  <c r="P130" i="7" s="1"/>
  <c r="AD157" i="3"/>
  <c r="J157" i="7" s="1"/>
  <c r="K157" i="7" s="1"/>
  <c r="L157" i="7" s="1"/>
  <c r="P157" i="7" s="1"/>
  <c r="AD202" i="3"/>
  <c r="J202" i="7" s="1"/>
  <c r="K202" i="7" s="1"/>
  <c r="L202" i="7" s="1"/>
  <c r="P202" i="7" s="1"/>
  <c r="AD198" i="3"/>
  <c r="J198" i="7" s="1"/>
  <c r="K198" i="7" s="1"/>
  <c r="L198" i="7" s="1"/>
  <c r="P198" i="7" s="1"/>
  <c r="AD194" i="3"/>
  <c r="J194" i="7" s="1"/>
  <c r="K194" i="7" s="1"/>
  <c r="L194" i="7" s="1"/>
  <c r="P194" i="7" s="1"/>
  <c r="AD190" i="3"/>
  <c r="J190" i="7" s="1"/>
  <c r="K190" i="7" s="1"/>
  <c r="L190" i="7" s="1"/>
  <c r="P190" i="7" s="1"/>
  <c r="AD186" i="3"/>
  <c r="J186" i="7" s="1"/>
  <c r="K186" i="7" s="1"/>
  <c r="L186" i="7" s="1"/>
  <c r="P186" i="7" s="1"/>
  <c r="AD182" i="3"/>
  <c r="J182" i="7" s="1"/>
  <c r="K182" i="7" s="1"/>
  <c r="L182" i="7" s="1"/>
  <c r="P182" i="7" s="1"/>
  <c r="AD178" i="3"/>
  <c r="J178" i="7" s="1"/>
  <c r="K178" i="7" s="1"/>
  <c r="L178" i="7" s="1"/>
  <c r="P178" i="7" s="1"/>
  <c r="AD174" i="3"/>
  <c r="J174" i="7" s="1"/>
  <c r="K174" i="7" s="1"/>
  <c r="L174" i="7" s="1"/>
  <c r="P174" i="7" s="1"/>
  <c r="AD170" i="3"/>
  <c r="J170" i="7" s="1"/>
  <c r="K170" i="7" s="1"/>
  <c r="L170" i="7" s="1"/>
  <c r="P170" i="7" s="1"/>
  <c r="AD166" i="3"/>
  <c r="J166" i="7" s="1"/>
  <c r="K166" i="7" s="1"/>
  <c r="L166" i="7" s="1"/>
  <c r="P166" i="7" s="1"/>
  <c r="AD163" i="3"/>
  <c r="J163" i="7" s="1"/>
  <c r="K163" i="7" s="1"/>
  <c r="L163" i="7" s="1"/>
  <c r="P163" i="7" s="1"/>
  <c r="AD139" i="3"/>
  <c r="J139" i="7" s="1"/>
  <c r="K139" i="7" s="1"/>
  <c r="L139" i="7" s="1"/>
  <c r="P139" i="7" s="1"/>
  <c r="AD131" i="3"/>
  <c r="J131" i="7" s="1"/>
  <c r="K131" i="7" s="1"/>
  <c r="L131" i="7" s="1"/>
  <c r="P131" i="7" s="1"/>
  <c r="AD253" i="3"/>
  <c r="J253" i="7" s="1"/>
  <c r="K253" i="7" s="1"/>
  <c r="L253" i="7" s="1"/>
  <c r="P253" i="7" s="1"/>
  <c r="AD237" i="3"/>
  <c r="J237" i="7" s="1"/>
  <c r="K237" i="7" s="1"/>
  <c r="L237" i="7" s="1"/>
  <c r="P237" i="7" s="1"/>
  <c r="AD209" i="3"/>
  <c r="J209" i="7" s="1"/>
  <c r="K209" i="7" s="1"/>
  <c r="L209" i="7" s="1"/>
  <c r="P209" i="7" s="1"/>
  <c r="AD205" i="3"/>
  <c r="J205" i="7" s="1"/>
  <c r="K205" i="7" s="1"/>
  <c r="L205" i="7" s="1"/>
  <c r="P205" i="7" s="1"/>
  <c r="J263" i="5"/>
  <c r="AD254" i="3"/>
  <c r="J254" i="7" s="1"/>
  <c r="K254" i="7" s="1"/>
  <c r="L254" i="7" s="1"/>
  <c r="P254" i="7" s="1"/>
  <c r="AD242" i="3"/>
  <c r="J242" i="7" s="1"/>
  <c r="K242" i="7" s="1"/>
  <c r="L242" i="7" s="1"/>
  <c r="P242" i="7" s="1"/>
  <c r="AD238" i="3"/>
  <c r="J238" i="7" s="1"/>
  <c r="K238" i="7" s="1"/>
  <c r="L238" i="7" s="1"/>
  <c r="P238" i="7" s="1"/>
  <c r="AD226" i="3"/>
  <c r="J226" i="7" s="1"/>
  <c r="K226" i="7" s="1"/>
  <c r="L226" i="7" s="1"/>
  <c r="P226" i="7" s="1"/>
  <c r="AD222" i="3"/>
  <c r="J222" i="7" s="1"/>
  <c r="K222" i="7" s="1"/>
  <c r="L222" i="7" s="1"/>
  <c r="P222" i="7" s="1"/>
  <c r="AD214" i="3"/>
  <c r="J214" i="7" s="1"/>
  <c r="K214" i="7" s="1"/>
  <c r="L214" i="7" s="1"/>
  <c r="P214" i="7" s="1"/>
  <c r="AD210" i="3"/>
  <c r="J210" i="7" s="1"/>
  <c r="K210" i="7" s="1"/>
  <c r="L210" i="7" s="1"/>
  <c r="P210" i="7" s="1"/>
  <c r="AD206" i="3"/>
  <c r="J206" i="7" s="1"/>
  <c r="K206" i="7" s="1"/>
  <c r="L206" i="7" s="1"/>
  <c r="P206" i="7" s="1"/>
  <c r="AD81" i="3"/>
  <c r="J81" i="7" s="1"/>
  <c r="K81" i="7" s="1"/>
  <c r="L81" i="7" s="1"/>
  <c r="P81" i="7" s="1"/>
  <c r="AD251" i="3"/>
  <c r="J251" i="7" s="1"/>
  <c r="K251" i="7" s="1"/>
  <c r="L251" i="7" s="1"/>
  <c r="P251" i="7" s="1"/>
  <c r="AD243" i="3"/>
  <c r="J243" i="7" s="1"/>
  <c r="K243" i="7" s="1"/>
  <c r="L243" i="7" s="1"/>
  <c r="P243" i="7" s="1"/>
  <c r="AD231" i="3"/>
  <c r="J231" i="7" s="1"/>
  <c r="K231" i="7" s="1"/>
  <c r="L231" i="7" s="1"/>
  <c r="P231" i="7" s="1"/>
  <c r="F265" i="2"/>
  <c r="F263" i="2"/>
  <c r="R261" i="3"/>
  <c r="R257" i="3"/>
  <c r="R253" i="3"/>
  <c r="R249" i="3"/>
  <c r="R245" i="3"/>
  <c r="R241" i="3"/>
  <c r="R237" i="3"/>
  <c r="R233" i="3"/>
  <c r="R229" i="3"/>
  <c r="R225" i="3"/>
  <c r="R221" i="3"/>
  <c r="R217" i="3"/>
  <c r="R213" i="3"/>
  <c r="R209" i="3"/>
  <c r="R205" i="3"/>
  <c r="R201" i="3"/>
  <c r="R197" i="3"/>
  <c r="R193" i="3"/>
  <c r="R189" i="3"/>
  <c r="R185" i="3"/>
  <c r="R181" i="3"/>
  <c r="R177" i="3"/>
  <c r="R173" i="3"/>
  <c r="R169" i="3"/>
  <c r="R165" i="3"/>
  <c r="R162" i="3"/>
  <c r="R158" i="3"/>
  <c r="R154" i="3"/>
  <c r="R150" i="3"/>
  <c r="R146" i="3"/>
  <c r="R142" i="3"/>
  <c r="R138" i="3"/>
  <c r="R134" i="3"/>
  <c r="R103" i="3"/>
  <c r="R99" i="3"/>
  <c r="R95" i="3"/>
  <c r="R91" i="3"/>
  <c r="R87" i="3"/>
  <c r="R83" i="3"/>
  <c r="R79" i="3"/>
  <c r="R75" i="3"/>
  <c r="R71" i="3"/>
  <c r="R67" i="3"/>
  <c r="R63" i="3"/>
  <c r="R59" i="3"/>
  <c r="R55" i="3"/>
  <c r="R48" i="3"/>
  <c r="R44" i="3"/>
  <c r="R40" i="3"/>
  <c r="R36" i="3"/>
  <c r="R32" i="3"/>
  <c r="R28" i="3"/>
  <c r="R24" i="3"/>
  <c r="R20" i="3"/>
  <c r="R259" i="3"/>
  <c r="R255" i="3"/>
  <c r="R251" i="3"/>
  <c r="R247" i="3"/>
  <c r="R243" i="3"/>
  <c r="R239" i="3"/>
  <c r="R235" i="3"/>
  <c r="R231" i="3"/>
  <c r="R227" i="3"/>
  <c r="R223" i="3"/>
  <c r="R219" i="3"/>
  <c r="R215" i="3"/>
  <c r="R211" i="3"/>
  <c r="R207" i="3"/>
  <c r="R203" i="3"/>
  <c r="R199" i="3"/>
  <c r="R195" i="3"/>
  <c r="R191" i="3"/>
  <c r="R187" i="3"/>
  <c r="R183" i="3"/>
  <c r="R179" i="3"/>
  <c r="R175" i="3"/>
  <c r="R171" i="3"/>
  <c r="R167" i="3"/>
  <c r="R164" i="3"/>
  <c r="R160" i="3"/>
  <c r="R156" i="3"/>
  <c r="R152" i="3"/>
  <c r="R148" i="3"/>
  <c r="R144" i="3"/>
  <c r="R140" i="3"/>
  <c r="R136" i="3"/>
  <c r="R132" i="3"/>
  <c r="R101" i="3"/>
  <c r="R97" i="3"/>
  <c r="R93" i="3"/>
  <c r="R89" i="3"/>
  <c r="R85" i="3"/>
  <c r="R81" i="3"/>
  <c r="R77" i="3"/>
  <c r="R73" i="3"/>
  <c r="R69" i="3"/>
  <c r="R65" i="3"/>
  <c r="R61" i="3"/>
  <c r="R57" i="3"/>
  <c r="R53" i="3"/>
  <c r="R50" i="3"/>
  <c r="R46" i="3"/>
  <c r="R42" i="3"/>
  <c r="R38" i="3"/>
  <c r="R34" i="3"/>
  <c r="R30" i="3"/>
  <c r="R26" i="3"/>
  <c r="R22" i="3"/>
  <c r="R18" i="3"/>
  <c r="AD147" i="3" l="1"/>
  <c r="J147" i="7" s="1"/>
  <c r="K147" i="7" s="1"/>
  <c r="L147" i="7" s="1"/>
  <c r="P147" i="7" s="1"/>
  <c r="AD185" i="3"/>
  <c r="J185" i="7" s="1"/>
  <c r="K185" i="7" s="1"/>
  <c r="L185" i="7" s="1"/>
  <c r="P185" i="7" s="1"/>
  <c r="AD195" i="3"/>
  <c r="J195" i="7" s="1"/>
  <c r="K195" i="7" s="1"/>
  <c r="L195" i="7" s="1"/>
  <c r="P195" i="7" s="1"/>
  <c r="AD217" i="3"/>
  <c r="J217" i="7" s="1"/>
  <c r="K217" i="7" s="1"/>
  <c r="L217" i="7" s="1"/>
  <c r="P217" i="7" s="1"/>
  <c r="AD227" i="3"/>
  <c r="J227" i="7" s="1"/>
  <c r="K227" i="7" s="1"/>
  <c r="L227" i="7" s="1"/>
  <c r="P227" i="7" s="1"/>
  <c r="AD249" i="3"/>
  <c r="J249" i="7" s="1"/>
  <c r="K249" i="7" s="1"/>
  <c r="L249" i="7" s="1"/>
  <c r="P249" i="7" s="1"/>
  <c r="AD259" i="3"/>
  <c r="J259" i="7" s="1"/>
  <c r="K259" i="7" s="1"/>
  <c r="L259" i="7" s="1"/>
  <c r="P259" i="7" s="1"/>
  <c r="AD228" i="3"/>
  <c r="J228" i="7" s="1"/>
  <c r="K228" i="7" s="1"/>
  <c r="L228" i="7" s="1"/>
  <c r="P228" i="7" s="1"/>
  <c r="AD165" i="3"/>
  <c r="J165" i="7" s="1"/>
  <c r="K165" i="7" s="1"/>
  <c r="L165" i="7" s="1"/>
  <c r="P165" i="7" s="1"/>
  <c r="AD245" i="3"/>
  <c r="J245" i="7" s="1"/>
  <c r="K245" i="7" s="1"/>
  <c r="L245" i="7" s="1"/>
  <c r="P245" i="7" s="1"/>
  <c r="AD62" i="3"/>
  <c r="J62" i="7" s="1"/>
  <c r="K62" i="7" s="1"/>
  <c r="L62" i="7" s="1"/>
  <c r="P62" i="7" s="1"/>
  <c r="AD78" i="3"/>
  <c r="J78" i="7" s="1"/>
  <c r="K78" i="7" s="1"/>
  <c r="L78" i="7" s="1"/>
  <c r="P78" i="7" s="1"/>
  <c r="AD26" i="3"/>
  <c r="J26" i="7" s="1"/>
  <c r="K26" i="7" s="1"/>
  <c r="L26" i="7" s="1"/>
  <c r="P26" i="7" s="1"/>
  <c r="AD94" i="3"/>
  <c r="J94" i="7" s="1"/>
  <c r="K94" i="7" s="1"/>
  <c r="L94" i="7" s="1"/>
  <c r="P94" i="7" s="1"/>
  <c r="AD153" i="3"/>
  <c r="J153" i="7" s="1"/>
  <c r="K153" i="7" s="1"/>
  <c r="L153" i="7" s="1"/>
  <c r="P153" i="7" s="1"/>
  <c r="AD46" i="3"/>
  <c r="J46" i="7" s="1"/>
  <c r="K46" i="7" s="1"/>
  <c r="L46" i="7" s="1"/>
  <c r="P46" i="7" s="1"/>
  <c r="AD169" i="3"/>
  <c r="J169" i="7" s="1"/>
  <c r="K169" i="7" s="1"/>
  <c r="L169" i="7" s="1"/>
  <c r="P169" i="7" s="1"/>
  <c r="AD179" i="3"/>
  <c r="J179" i="7" s="1"/>
  <c r="K179" i="7" s="1"/>
  <c r="L179" i="7" s="1"/>
  <c r="P179" i="7" s="1"/>
  <c r="AD201" i="3"/>
  <c r="J201" i="7" s="1"/>
  <c r="K201" i="7" s="1"/>
  <c r="L201" i="7" s="1"/>
  <c r="P201" i="7" s="1"/>
  <c r="AD211" i="3"/>
  <c r="J211" i="7" s="1"/>
  <c r="K211" i="7" s="1"/>
  <c r="L211" i="7" s="1"/>
  <c r="P211" i="7" s="1"/>
  <c r="AD233" i="3"/>
  <c r="J233" i="7" s="1"/>
  <c r="K233" i="7" s="1"/>
  <c r="L233" i="7" s="1"/>
  <c r="P233" i="7" s="1"/>
  <c r="AD252" i="3"/>
  <c r="J252" i="7" s="1"/>
  <c r="K252" i="7" s="1"/>
  <c r="L252" i="7" s="1"/>
  <c r="P252" i="7" s="1"/>
  <c r="AD189" i="3"/>
  <c r="J189" i="7" s="1"/>
  <c r="K189" i="7" s="1"/>
  <c r="L189" i="7" s="1"/>
  <c r="P189" i="7" s="1"/>
  <c r="AD221" i="3"/>
  <c r="J221" i="7" s="1"/>
  <c r="K221" i="7" s="1"/>
  <c r="L221" i="7" s="1"/>
  <c r="P221" i="7" s="1"/>
  <c r="AD204" i="3"/>
  <c r="J204" i="7" s="1"/>
  <c r="K204" i="7" s="1"/>
  <c r="L204" i="7" s="1"/>
  <c r="P204" i="7" s="1"/>
  <c r="AD55" i="3"/>
  <c r="J55" i="7" s="1"/>
  <c r="K55" i="7" s="1"/>
  <c r="L55" i="7" s="1"/>
  <c r="P55" i="7" s="1"/>
  <c r="AD144" i="3"/>
  <c r="J144" i="7" s="1"/>
  <c r="K144" i="7" s="1"/>
  <c r="L144" i="7" s="1"/>
  <c r="P144" i="7" s="1"/>
  <c r="AD10" i="3"/>
  <c r="J10" i="7" s="1"/>
  <c r="K10" i="7" s="1"/>
  <c r="L10" i="7" s="1"/>
  <c r="P10" i="7" s="1"/>
  <c r="AD152" i="3"/>
  <c r="J152" i="7" s="1"/>
  <c r="K152" i="7" s="1"/>
  <c r="L152" i="7" s="1"/>
  <c r="P152" i="7" s="1"/>
  <c r="AD177" i="3"/>
  <c r="J177" i="7" s="1"/>
  <c r="K177" i="7" s="1"/>
  <c r="L177" i="7" s="1"/>
  <c r="P177" i="7" s="1"/>
  <c r="AD193" i="3"/>
  <c r="J193" i="7" s="1"/>
  <c r="K193" i="7" s="1"/>
  <c r="L193" i="7" s="1"/>
  <c r="P193" i="7" s="1"/>
  <c r="AD225" i="3"/>
  <c r="J225" i="7" s="1"/>
  <c r="K225" i="7" s="1"/>
  <c r="L225" i="7" s="1"/>
  <c r="P225" i="7" s="1"/>
  <c r="AD241" i="3"/>
  <c r="J241" i="7" s="1"/>
  <c r="K241" i="7" s="1"/>
  <c r="L241" i="7" s="1"/>
  <c r="P241" i="7" s="1"/>
  <c r="AD257" i="3"/>
  <c r="J257" i="7" s="1"/>
  <c r="K257" i="7" s="1"/>
  <c r="L257" i="7" s="1"/>
  <c r="P257" i="7" s="1"/>
  <c r="AD134" i="3"/>
  <c r="J134" i="7" s="1"/>
  <c r="K134" i="7" s="1"/>
  <c r="L134" i="7" s="1"/>
  <c r="P134" i="7" s="1"/>
  <c r="AD18" i="3"/>
  <c r="J18" i="7" s="1"/>
  <c r="K18" i="7" s="1"/>
  <c r="L18" i="7" s="1"/>
  <c r="P18" i="7" s="1"/>
  <c r="AD181" i="3"/>
  <c r="J181" i="7" s="1"/>
  <c r="K181" i="7" s="1"/>
  <c r="L181" i="7" s="1"/>
  <c r="P181" i="7" s="1"/>
  <c r="AD261" i="3"/>
  <c r="J261" i="7" s="1"/>
  <c r="K261" i="7" s="1"/>
  <c r="L261" i="7" s="1"/>
  <c r="P261" i="7" s="1"/>
  <c r="AD196" i="3"/>
  <c r="J196" i="7" s="1"/>
  <c r="K196" i="7" s="1"/>
  <c r="L196" i="7" s="1"/>
  <c r="P196" i="7" s="1"/>
  <c r="H263" i="5"/>
  <c r="AD260" i="3"/>
  <c r="J260" i="7" s="1"/>
  <c r="K260" i="7" s="1"/>
  <c r="L260" i="7" s="1"/>
  <c r="P260" i="7" s="1"/>
  <c r="AD229" i="3"/>
  <c r="J229" i="7" s="1"/>
  <c r="K229" i="7" s="1"/>
  <c r="L229" i="7" s="1"/>
  <c r="P229" i="7" s="1"/>
  <c r="AD244" i="3"/>
  <c r="J244" i="7" s="1"/>
  <c r="K244" i="7" s="1"/>
  <c r="L244" i="7" s="1"/>
  <c r="P244" i="7" s="1"/>
  <c r="AD108" i="3"/>
  <c r="J108" i="7" s="1"/>
  <c r="K108" i="7" s="1"/>
  <c r="L108" i="7" s="1"/>
  <c r="P108" i="7" s="1"/>
  <c r="AD212" i="3"/>
  <c r="J212" i="7" s="1"/>
  <c r="K212" i="7" s="1"/>
  <c r="L212" i="7" s="1"/>
  <c r="P212" i="7" s="1"/>
  <c r="AD197" i="3"/>
  <c r="J197" i="7" s="1"/>
  <c r="K197" i="7" s="1"/>
  <c r="L197" i="7" s="1"/>
  <c r="P197" i="7" s="1"/>
  <c r="AD15" i="3"/>
  <c r="J15" i="7" s="1"/>
  <c r="K15" i="7" s="1"/>
  <c r="L15" i="7" s="1"/>
  <c r="P15" i="7" s="1"/>
  <c r="AD23" i="3"/>
  <c r="J23" i="7" s="1"/>
  <c r="K23" i="7" s="1"/>
  <c r="L23" i="7" s="1"/>
  <c r="P23" i="7" s="1"/>
  <c r="AD137" i="3"/>
  <c r="J137" i="7" s="1"/>
  <c r="K137" i="7" s="1"/>
  <c r="L137" i="7" s="1"/>
  <c r="P137" i="7" s="1"/>
  <c r="AD79" i="3"/>
  <c r="J79" i="7" s="1"/>
  <c r="K79" i="7" s="1"/>
  <c r="L79" i="7" s="1"/>
  <c r="P79" i="7" s="1"/>
  <c r="AD119" i="3"/>
  <c r="J119" i="7" s="1"/>
  <c r="K119" i="7" s="1"/>
  <c r="L119" i="7" s="1"/>
  <c r="P119" i="7" s="1"/>
  <c r="AD136" i="3"/>
  <c r="J136" i="7" s="1"/>
  <c r="K136" i="7" s="1"/>
  <c r="L136" i="7" s="1"/>
  <c r="P136" i="7" s="1"/>
  <c r="AD30" i="3"/>
  <c r="J30" i="7" s="1"/>
  <c r="K30" i="7" s="1"/>
  <c r="L30" i="7" s="1"/>
  <c r="P30" i="7" s="1"/>
  <c r="AD109" i="3"/>
  <c r="J109" i="7" s="1"/>
  <c r="K109" i="7" s="1"/>
  <c r="L109" i="7" s="1"/>
  <c r="P109" i="7" s="1"/>
  <c r="AD75" i="3"/>
  <c r="J75" i="7" s="1"/>
  <c r="K75" i="7" s="1"/>
  <c r="L75" i="7" s="1"/>
  <c r="P75" i="7" s="1"/>
  <c r="AD113" i="3"/>
  <c r="J113" i="7" s="1"/>
  <c r="K113" i="7" s="1"/>
  <c r="L113" i="7" s="1"/>
  <c r="P113" i="7" s="1"/>
  <c r="AD91" i="3"/>
  <c r="J91" i="7" s="1"/>
  <c r="K91" i="7" s="1"/>
  <c r="L91" i="7" s="1"/>
  <c r="P91" i="7" s="1"/>
  <c r="AD111" i="3"/>
  <c r="J111" i="7" s="1"/>
  <c r="K111" i="7" s="1"/>
  <c r="L111" i="7" s="1"/>
  <c r="P111" i="7" s="1"/>
  <c r="AD8" i="3"/>
  <c r="J8" i="7" s="1"/>
  <c r="K8" i="7" s="1"/>
  <c r="L8" i="7" s="1"/>
  <c r="P8" i="7" s="1"/>
  <c r="AD43" i="3"/>
  <c r="J43" i="7" s="1"/>
  <c r="K43" i="7" s="1"/>
  <c r="L43" i="7" s="1"/>
  <c r="P43" i="7" s="1"/>
  <c r="AD129" i="3"/>
  <c r="J129" i="7" s="1"/>
  <c r="K129" i="7" s="1"/>
  <c r="L129" i="7" s="1"/>
  <c r="P129" i="7" s="1"/>
  <c r="AD22" i="3"/>
  <c r="J22" i="7" s="1"/>
  <c r="K22" i="7" s="1"/>
  <c r="L22" i="7" s="1"/>
  <c r="P22" i="7" s="1"/>
  <c r="AD132" i="3"/>
  <c r="J132" i="7" s="1"/>
  <c r="K132" i="7" s="1"/>
  <c r="L132" i="7" s="1"/>
  <c r="P132" i="7" s="1"/>
  <c r="AD59" i="3"/>
  <c r="J59" i="7" s="1"/>
  <c r="K59" i="7" s="1"/>
  <c r="L59" i="7" s="1"/>
  <c r="P59" i="7" s="1"/>
  <c r="AD120" i="3"/>
  <c r="J120" i="7" s="1"/>
  <c r="K120" i="7" s="1"/>
  <c r="L120" i="7" s="1"/>
  <c r="P120" i="7" s="1"/>
  <c r="AD164" i="3"/>
  <c r="J164" i="7" s="1"/>
  <c r="K164" i="7" s="1"/>
  <c r="L164" i="7" s="1"/>
  <c r="P164" i="7" s="1"/>
  <c r="J265" i="5"/>
  <c r="Z263" i="3"/>
  <c r="AD51" i="3"/>
  <c r="J51" i="7" s="1"/>
  <c r="K51" i="7" s="1"/>
  <c r="L51" i="7" s="1"/>
  <c r="P51" i="7" s="1"/>
  <c r="AD47" i="3"/>
  <c r="J47" i="7" s="1"/>
  <c r="K47" i="7" s="1"/>
  <c r="L47" i="7" s="1"/>
  <c r="P47" i="7" s="1"/>
  <c r="AD123" i="3"/>
  <c r="J123" i="7" s="1"/>
  <c r="K123" i="7" s="1"/>
  <c r="L123" i="7" s="1"/>
  <c r="P123" i="7" s="1"/>
  <c r="AD156" i="3"/>
  <c r="J156" i="7" s="1"/>
  <c r="K156" i="7" s="1"/>
  <c r="L156" i="7" s="1"/>
  <c r="P156" i="7" s="1"/>
  <c r="AA263" i="3"/>
  <c r="AD87" i="3"/>
  <c r="J87" i="7" s="1"/>
  <c r="K87" i="7" s="1"/>
  <c r="L87" i="7" s="1"/>
  <c r="P87" i="7" s="1"/>
  <c r="AD11" i="3"/>
  <c r="J11" i="7" s="1"/>
  <c r="K11" i="7" s="1"/>
  <c r="L11" i="7" s="1"/>
  <c r="P11" i="7" s="1"/>
  <c r="W265" i="3"/>
  <c r="AA265" i="3" s="1"/>
  <c r="AD125" i="3"/>
  <c r="J125" i="7" s="1"/>
  <c r="K125" i="7" s="1"/>
  <c r="L125" i="7" s="1"/>
  <c r="P125" i="7" s="1"/>
  <c r="AD71" i="3"/>
  <c r="J71" i="7" s="1"/>
  <c r="K71" i="7" s="1"/>
  <c r="L71" i="7" s="1"/>
  <c r="P71" i="7" s="1"/>
  <c r="AD112" i="3"/>
  <c r="J112" i="7" s="1"/>
  <c r="K112" i="7" s="1"/>
  <c r="L112" i="7" s="1"/>
  <c r="P112" i="7" s="1"/>
  <c r="AD128" i="3"/>
  <c r="J128" i="7" s="1"/>
  <c r="K128" i="7" s="1"/>
  <c r="L128" i="7" s="1"/>
  <c r="P128" i="7" s="1"/>
  <c r="AD124" i="3"/>
  <c r="J124" i="7" s="1"/>
  <c r="K124" i="7" s="1"/>
  <c r="L124" i="7" s="1"/>
  <c r="P124" i="7" s="1"/>
  <c r="AD7" i="3"/>
  <c r="J7" i="7" s="1"/>
  <c r="K7" i="7" s="1"/>
  <c r="L7" i="7" s="1"/>
  <c r="P7" i="7" s="1"/>
  <c r="AD35" i="3"/>
  <c r="J35" i="7" s="1"/>
  <c r="K35" i="7" s="1"/>
  <c r="L35" i="7" s="1"/>
  <c r="P35" i="7" s="1"/>
  <c r="AD19" i="3"/>
  <c r="J19" i="7" s="1"/>
  <c r="K19" i="7" s="1"/>
  <c r="L19" i="7" s="1"/>
  <c r="P19" i="7" s="1"/>
  <c r="AD140" i="3"/>
  <c r="J140" i="7" s="1"/>
  <c r="K140" i="7" s="1"/>
  <c r="L140" i="7" s="1"/>
  <c r="P140" i="7" s="1"/>
  <c r="AD117" i="3"/>
  <c r="J117" i="7" s="1"/>
  <c r="K117" i="7" s="1"/>
  <c r="L117" i="7" s="1"/>
  <c r="P117" i="7" s="1"/>
  <c r="AD63" i="3"/>
  <c r="J63" i="7" s="1"/>
  <c r="K63" i="7" s="1"/>
  <c r="L63" i="7" s="1"/>
  <c r="P63" i="7" s="1"/>
  <c r="AD115" i="3"/>
  <c r="J115" i="7" s="1"/>
  <c r="K115" i="7" s="1"/>
  <c r="L115" i="7" s="1"/>
  <c r="P115" i="7" s="1"/>
  <c r="AD67" i="3"/>
  <c r="J67" i="7" s="1"/>
  <c r="K67" i="7" s="1"/>
  <c r="L67" i="7" s="1"/>
  <c r="P67" i="7" s="1"/>
  <c r="AD83" i="3"/>
  <c r="J83" i="7" s="1"/>
  <c r="K83" i="7" s="1"/>
  <c r="L83" i="7" s="1"/>
  <c r="P83" i="7" s="1"/>
  <c r="AD12" i="3"/>
  <c r="J12" i="7" s="1"/>
  <c r="K12" i="7" s="1"/>
  <c r="L12" i="7" s="1"/>
  <c r="P12" i="7" s="1"/>
  <c r="AD95" i="3"/>
  <c r="J95" i="7" s="1"/>
  <c r="K95" i="7" s="1"/>
  <c r="L95" i="7" s="1"/>
  <c r="P95" i="7" s="1"/>
  <c r="AD31" i="3"/>
  <c r="J31" i="7" s="1"/>
  <c r="K31" i="7" s="1"/>
  <c r="L31" i="7" s="1"/>
  <c r="P31" i="7" s="1"/>
  <c r="AB265" i="3"/>
  <c r="Z265" i="3"/>
  <c r="AB263" i="3"/>
  <c r="P5" i="7"/>
  <c r="R263" i="3"/>
  <c r="R265" i="3" s="1"/>
  <c r="P142" i="7"/>
  <c r="G6" i="2"/>
  <c r="C6" i="1" s="1"/>
  <c r="G8" i="2"/>
  <c r="C8" i="1" s="1"/>
  <c r="G10" i="2"/>
  <c r="C10" i="1" s="1"/>
  <c r="G12" i="2"/>
  <c r="C12" i="1" s="1"/>
  <c r="G14" i="2"/>
  <c r="C14" i="1" s="1"/>
  <c r="G16" i="2"/>
  <c r="C16" i="1" s="1"/>
  <c r="G18" i="2"/>
  <c r="C18" i="1" s="1"/>
  <c r="G20" i="2"/>
  <c r="C20" i="1" s="1"/>
  <c r="G22" i="2"/>
  <c r="C22" i="1" s="1"/>
  <c r="G24" i="2"/>
  <c r="C24" i="1" s="1"/>
  <c r="G26" i="2"/>
  <c r="C26" i="1" s="1"/>
  <c r="G28" i="2"/>
  <c r="C28" i="1" s="1"/>
  <c r="G30" i="2"/>
  <c r="C30" i="1" s="1"/>
  <c r="G32" i="2"/>
  <c r="C32" i="1" s="1"/>
  <c r="G34" i="2"/>
  <c r="C34" i="1" s="1"/>
  <c r="G36" i="2"/>
  <c r="C36" i="1" s="1"/>
  <c r="G38" i="2"/>
  <c r="C38" i="1" s="1"/>
  <c r="G40" i="2"/>
  <c r="C40" i="1" s="1"/>
  <c r="G42" i="2"/>
  <c r="C42" i="1" s="1"/>
  <c r="G44" i="2"/>
  <c r="C44" i="1" s="1"/>
  <c r="G46" i="2"/>
  <c r="C46" i="1" s="1"/>
  <c r="G48" i="2"/>
  <c r="C48" i="1" s="1"/>
  <c r="G50" i="2"/>
  <c r="C50" i="1" s="1"/>
  <c r="G53" i="2"/>
  <c r="C53" i="1" s="1"/>
  <c r="G55" i="2"/>
  <c r="C55" i="1" s="1"/>
  <c r="G57" i="2"/>
  <c r="C57" i="1" s="1"/>
  <c r="G59" i="2"/>
  <c r="C59" i="1" s="1"/>
  <c r="G61" i="2"/>
  <c r="C61" i="1" s="1"/>
  <c r="G63" i="2"/>
  <c r="C63" i="1" s="1"/>
  <c r="G65" i="2"/>
  <c r="C65" i="1" s="1"/>
  <c r="G67" i="2"/>
  <c r="C67" i="1" s="1"/>
  <c r="G69" i="2"/>
  <c r="C69" i="1" s="1"/>
  <c r="G71" i="2"/>
  <c r="C71" i="1" s="1"/>
  <c r="G73" i="2"/>
  <c r="C73" i="1" s="1"/>
  <c r="G75" i="2"/>
  <c r="C75" i="1" s="1"/>
  <c r="G77" i="2"/>
  <c r="C77" i="1" s="1"/>
  <c r="G79" i="2"/>
  <c r="C79" i="1" s="1"/>
  <c r="G81" i="2"/>
  <c r="C81" i="1" s="1"/>
  <c r="G83" i="2"/>
  <c r="C83" i="1" s="1"/>
  <c r="G85" i="2"/>
  <c r="C85" i="1" s="1"/>
  <c r="G87" i="2"/>
  <c r="C87" i="1" s="1"/>
  <c r="G89" i="2"/>
  <c r="C89" i="1" s="1"/>
  <c r="G91" i="2"/>
  <c r="C91" i="1" s="1"/>
  <c r="G93" i="2"/>
  <c r="C93" i="1" s="1"/>
  <c r="G95" i="2"/>
  <c r="C95" i="1" s="1"/>
  <c r="G97" i="2"/>
  <c r="C97" i="1" s="1"/>
  <c r="G99" i="2"/>
  <c r="C99" i="1" s="1"/>
  <c r="G101" i="2"/>
  <c r="C101" i="1" s="1"/>
  <c r="G103" i="2"/>
  <c r="C103" i="1" s="1"/>
  <c r="G105" i="2"/>
  <c r="C105" i="1" s="1"/>
  <c r="G106" i="2"/>
  <c r="C106" i="1" s="1"/>
  <c r="G108" i="2"/>
  <c r="C108" i="1" s="1"/>
  <c r="G110" i="2"/>
  <c r="C110" i="1" s="1"/>
  <c r="G11" i="2"/>
  <c r="C11" i="1" s="1"/>
  <c r="G19" i="2"/>
  <c r="C19" i="1" s="1"/>
  <c r="G27" i="2"/>
  <c r="C27" i="1" s="1"/>
  <c r="G35" i="2"/>
  <c r="C35" i="1" s="1"/>
  <c r="G43" i="2"/>
  <c r="C43" i="1" s="1"/>
  <c r="G51" i="2"/>
  <c r="C51" i="1" s="1"/>
  <c r="G58" i="2"/>
  <c r="C58" i="1" s="1"/>
  <c r="G66" i="2"/>
  <c r="C66" i="1" s="1"/>
  <c r="G74" i="2"/>
  <c r="C74" i="1" s="1"/>
  <c r="G82" i="2"/>
  <c r="C82" i="1" s="1"/>
  <c r="G90" i="2"/>
  <c r="C90" i="1" s="1"/>
  <c r="G98" i="2"/>
  <c r="C98" i="1" s="1"/>
  <c r="G113" i="2"/>
  <c r="C113" i="1" s="1"/>
  <c r="G117" i="2"/>
  <c r="C117" i="1" s="1"/>
  <c r="G121" i="2"/>
  <c r="C121" i="1" s="1"/>
  <c r="G125" i="2"/>
  <c r="C125" i="1" s="1"/>
  <c r="G129" i="2"/>
  <c r="C129" i="1" s="1"/>
  <c r="G133" i="2"/>
  <c r="C133" i="1" s="1"/>
  <c r="G137" i="2"/>
  <c r="C137" i="1" s="1"/>
  <c r="G141" i="2"/>
  <c r="C141" i="1" s="1"/>
  <c r="G145" i="2"/>
  <c r="C145" i="1" s="1"/>
  <c r="G149" i="2"/>
  <c r="C149" i="1" s="1"/>
  <c r="G153" i="2"/>
  <c r="C153" i="1" s="1"/>
  <c r="G157" i="2"/>
  <c r="C157" i="1" s="1"/>
  <c r="G161" i="2"/>
  <c r="C161" i="1" s="1"/>
  <c r="G168" i="2"/>
  <c r="C168" i="1" s="1"/>
  <c r="G172" i="2"/>
  <c r="C172" i="1" s="1"/>
  <c r="G176" i="2"/>
  <c r="C176" i="1" s="1"/>
  <c r="G180" i="2"/>
  <c r="C180" i="1" s="1"/>
  <c r="G184" i="2"/>
  <c r="C184" i="1" s="1"/>
  <c r="G188" i="2"/>
  <c r="C188" i="1" s="1"/>
  <c r="G192" i="2"/>
  <c r="C192" i="1" s="1"/>
  <c r="G196" i="2"/>
  <c r="C196" i="1" s="1"/>
  <c r="G200" i="2"/>
  <c r="C200" i="1" s="1"/>
  <c r="G204" i="2"/>
  <c r="C204" i="1" s="1"/>
  <c r="G206" i="2"/>
  <c r="C206" i="1" s="1"/>
  <c r="G208" i="2"/>
  <c r="C208" i="1" s="1"/>
  <c r="G210" i="2"/>
  <c r="C210" i="1" s="1"/>
  <c r="G212" i="2"/>
  <c r="C212" i="1" s="1"/>
  <c r="G214" i="2"/>
  <c r="C214" i="1" s="1"/>
  <c r="G216" i="2"/>
  <c r="C216" i="1" s="1"/>
  <c r="G218" i="2"/>
  <c r="C218" i="1" s="1"/>
  <c r="G220" i="2"/>
  <c r="C220" i="1" s="1"/>
  <c r="G222" i="2"/>
  <c r="C222" i="1" s="1"/>
  <c r="G224" i="2"/>
  <c r="C224" i="1" s="1"/>
  <c r="G226" i="2"/>
  <c r="C226" i="1" s="1"/>
  <c r="G228" i="2"/>
  <c r="C228" i="1" s="1"/>
  <c r="G230" i="2"/>
  <c r="C230" i="1" s="1"/>
  <c r="G232" i="2"/>
  <c r="C232" i="1" s="1"/>
  <c r="G234" i="2"/>
  <c r="C234" i="1" s="1"/>
  <c r="G236" i="2"/>
  <c r="C236" i="1" s="1"/>
  <c r="G238" i="2"/>
  <c r="C238" i="1" s="1"/>
  <c r="G240" i="2"/>
  <c r="C240" i="1" s="1"/>
  <c r="G242" i="2"/>
  <c r="C242" i="1" s="1"/>
  <c r="G244" i="2"/>
  <c r="C244" i="1" s="1"/>
  <c r="G246" i="2"/>
  <c r="C246" i="1" s="1"/>
  <c r="G248" i="2"/>
  <c r="C248" i="1" s="1"/>
  <c r="G250" i="2"/>
  <c r="C250" i="1" s="1"/>
  <c r="G252" i="2"/>
  <c r="C252" i="1" s="1"/>
  <c r="G254" i="2"/>
  <c r="C254" i="1" s="1"/>
  <c r="G256" i="2"/>
  <c r="C256" i="1" s="1"/>
  <c r="G258" i="2"/>
  <c r="C258" i="1" s="1"/>
  <c r="G260" i="2"/>
  <c r="C260" i="1" s="1"/>
  <c r="G262" i="2"/>
  <c r="C262" i="1" s="1"/>
  <c r="G13" i="2"/>
  <c r="C13" i="1" s="1"/>
  <c r="G21" i="2"/>
  <c r="C21" i="1" s="1"/>
  <c r="G29" i="2"/>
  <c r="C29" i="1" s="1"/>
  <c r="G37" i="2"/>
  <c r="C37" i="1" s="1"/>
  <c r="G45" i="2"/>
  <c r="C45" i="1" s="1"/>
  <c r="G52" i="2"/>
  <c r="C52" i="1" s="1"/>
  <c r="G60" i="2"/>
  <c r="C60" i="1" s="1"/>
  <c r="G68" i="2"/>
  <c r="C68" i="1" s="1"/>
  <c r="G76" i="2"/>
  <c r="C76" i="1" s="1"/>
  <c r="G84" i="2"/>
  <c r="C84" i="1" s="1"/>
  <c r="G92" i="2"/>
  <c r="C92" i="1" s="1"/>
  <c r="G100" i="2"/>
  <c r="C100" i="1" s="1"/>
  <c r="G107" i="2"/>
  <c r="C107" i="1" s="1"/>
  <c r="G114" i="2"/>
  <c r="C114" i="1" s="1"/>
  <c r="G118" i="2"/>
  <c r="C118" i="1" s="1"/>
  <c r="G122" i="2"/>
  <c r="C122" i="1" s="1"/>
  <c r="G126" i="2"/>
  <c r="C126" i="1" s="1"/>
  <c r="G130" i="2"/>
  <c r="C130" i="1" s="1"/>
  <c r="G134" i="2"/>
  <c r="C134" i="1" s="1"/>
  <c r="G138" i="2"/>
  <c r="C138" i="1" s="1"/>
  <c r="G142" i="2"/>
  <c r="G146" i="2"/>
  <c r="C146" i="1" s="1"/>
  <c r="G150" i="2"/>
  <c r="C150" i="1" s="1"/>
  <c r="G154" i="2"/>
  <c r="C154" i="1" s="1"/>
  <c r="G158" i="2"/>
  <c r="C158" i="1" s="1"/>
  <c r="G162" i="2"/>
  <c r="C162" i="1" s="1"/>
  <c r="G165" i="2"/>
  <c r="C165" i="1" s="1"/>
  <c r="G169" i="2"/>
  <c r="C169" i="1" s="1"/>
  <c r="G173" i="2"/>
  <c r="C173" i="1" s="1"/>
  <c r="G177" i="2"/>
  <c r="C177" i="1" s="1"/>
  <c r="G181" i="2"/>
  <c r="C181" i="1" s="1"/>
  <c r="G185" i="2"/>
  <c r="C185" i="1" s="1"/>
  <c r="G189" i="2"/>
  <c r="C189" i="1" s="1"/>
  <c r="G193" i="2"/>
  <c r="C193" i="1" s="1"/>
  <c r="G197" i="2"/>
  <c r="C197" i="1" s="1"/>
  <c r="G201" i="2"/>
  <c r="C201" i="1" s="1"/>
  <c r="G7" i="2"/>
  <c r="C7" i="1" s="1"/>
  <c r="G15" i="2"/>
  <c r="C15" i="1" s="1"/>
  <c r="G23" i="2"/>
  <c r="C23" i="1" s="1"/>
  <c r="G31" i="2"/>
  <c r="C31" i="1" s="1"/>
  <c r="G39" i="2"/>
  <c r="C39" i="1" s="1"/>
  <c r="G47" i="2"/>
  <c r="C47" i="1" s="1"/>
  <c r="G54" i="2"/>
  <c r="C54" i="1" s="1"/>
  <c r="G62" i="2"/>
  <c r="C62" i="1" s="1"/>
  <c r="G70" i="2"/>
  <c r="C70" i="1" s="1"/>
  <c r="G78" i="2"/>
  <c r="C78" i="1" s="1"/>
  <c r="G86" i="2"/>
  <c r="C86" i="1" s="1"/>
  <c r="G94" i="2"/>
  <c r="C94" i="1" s="1"/>
  <c r="G102" i="2"/>
  <c r="C102" i="1" s="1"/>
  <c r="G109" i="2"/>
  <c r="C109" i="1" s="1"/>
  <c r="G111" i="2"/>
  <c r="C111" i="1" s="1"/>
  <c r="G115" i="2"/>
  <c r="C115" i="1" s="1"/>
  <c r="G119" i="2"/>
  <c r="C119" i="1" s="1"/>
  <c r="G123" i="2"/>
  <c r="C123" i="1" s="1"/>
  <c r="G127" i="2"/>
  <c r="C127" i="1" s="1"/>
  <c r="G131" i="2"/>
  <c r="C131" i="1" s="1"/>
  <c r="G135" i="2"/>
  <c r="C135" i="1" s="1"/>
  <c r="G139" i="2"/>
  <c r="C139" i="1" s="1"/>
  <c r="G143" i="2"/>
  <c r="C143" i="1" s="1"/>
  <c r="G147" i="2"/>
  <c r="C147" i="1" s="1"/>
  <c r="G151" i="2"/>
  <c r="C151" i="1" s="1"/>
  <c r="G155" i="2"/>
  <c r="C155" i="1" s="1"/>
  <c r="G159" i="2"/>
  <c r="C159" i="1" s="1"/>
  <c r="G163" i="2"/>
  <c r="C163" i="1" s="1"/>
  <c r="G166" i="2"/>
  <c r="C166" i="1" s="1"/>
  <c r="G170" i="2"/>
  <c r="C170" i="1" s="1"/>
  <c r="G174" i="2"/>
  <c r="C174" i="1" s="1"/>
  <c r="G178" i="2"/>
  <c r="C178" i="1" s="1"/>
  <c r="G182" i="2"/>
  <c r="C182" i="1" s="1"/>
  <c r="G186" i="2"/>
  <c r="C186" i="1" s="1"/>
  <c r="G190" i="2"/>
  <c r="C190" i="1" s="1"/>
  <c r="G194" i="2"/>
  <c r="C194" i="1" s="1"/>
  <c r="G198" i="2"/>
  <c r="C198" i="1" s="1"/>
  <c r="G202" i="2"/>
  <c r="C202" i="1" s="1"/>
  <c r="G203" i="2"/>
  <c r="C203" i="1" s="1"/>
  <c r="G205" i="2"/>
  <c r="C205" i="1" s="1"/>
  <c r="G207" i="2"/>
  <c r="C207" i="1" s="1"/>
  <c r="G209" i="2"/>
  <c r="C209" i="1" s="1"/>
  <c r="G211" i="2"/>
  <c r="C211" i="1" s="1"/>
  <c r="G213" i="2"/>
  <c r="C213" i="1" s="1"/>
  <c r="G215" i="2"/>
  <c r="C215" i="1" s="1"/>
  <c r="G217" i="2"/>
  <c r="C217" i="1" s="1"/>
  <c r="G219" i="2"/>
  <c r="C219" i="1" s="1"/>
  <c r="G221" i="2"/>
  <c r="C221" i="1" s="1"/>
  <c r="G223" i="2"/>
  <c r="C223" i="1" s="1"/>
  <c r="G225" i="2"/>
  <c r="C225" i="1" s="1"/>
  <c r="G227" i="2"/>
  <c r="C227" i="1" s="1"/>
  <c r="G229" i="2"/>
  <c r="C229" i="1" s="1"/>
  <c r="G231" i="2"/>
  <c r="C231" i="1" s="1"/>
  <c r="G233" i="2"/>
  <c r="C233" i="1" s="1"/>
  <c r="G235" i="2"/>
  <c r="C235" i="1" s="1"/>
  <c r="G237" i="2"/>
  <c r="C237" i="1" s="1"/>
  <c r="G239" i="2"/>
  <c r="C239" i="1" s="1"/>
  <c r="G241" i="2"/>
  <c r="C241" i="1" s="1"/>
  <c r="G243" i="2"/>
  <c r="C243" i="1" s="1"/>
  <c r="G245" i="2"/>
  <c r="C245" i="1" s="1"/>
  <c r="G247" i="2"/>
  <c r="C247" i="1" s="1"/>
  <c r="G249" i="2"/>
  <c r="C249" i="1" s="1"/>
  <c r="G251" i="2"/>
  <c r="C251" i="1" s="1"/>
  <c r="G253" i="2"/>
  <c r="C253" i="1" s="1"/>
  <c r="G255" i="2"/>
  <c r="C255" i="1" s="1"/>
  <c r="G257" i="2"/>
  <c r="C257" i="1" s="1"/>
  <c r="G259" i="2"/>
  <c r="C259" i="1" s="1"/>
  <c r="G261" i="2"/>
  <c r="C261" i="1" s="1"/>
  <c r="G17" i="2"/>
  <c r="C17" i="1" s="1"/>
  <c r="G49" i="2"/>
  <c r="C49" i="1" s="1"/>
  <c r="G80" i="2"/>
  <c r="C80" i="1" s="1"/>
  <c r="G116" i="2"/>
  <c r="C116" i="1" s="1"/>
  <c r="G132" i="2"/>
  <c r="C132" i="1" s="1"/>
  <c r="G148" i="2"/>
  <c r="C148" i="1" s="1"/>
  <c r="G164" i="2"/>
  <c r="C164" i="1" s="1"/>
  <c r="G179" i="2"/>
  <c r="C179" i="1" s="1"/>
  <c r="G195" i="2"/>
  <c r="C195" i="1" s="1"/>
  <c r="G25" i="2"/>
  <c r="C25" i="1" s="1"/>
  <c r="G56" i="2"/>
  <c r="C56" i="1" s="1"/>
  <c r="G88" i="2"/>
  <c r="C88" i="1" s="1"/>
  <c r="G120" i="2"/>
  <c r="C120" i="1" s="1"/>
  <c r="G136" i="2"/>
  <c r="C136" i="1" s="1"/>
  <c r="G152" i="2"/>
  <c r="C152" i="1" s="1"/>
  <c r="G167" i="2"/>
  <c r="C167" i="1" s="1"/>
  <c r="G183" i="2"/>
  <c r="C183" i="1" s="1"/>
  <c r="G199" i="2"/>
  <c r="C199" i="1" s="1"/>
  <c r="G33" i="2"/>
  <c r="C33" i="1" s="1"/>
  <c r="G64" i="2"/>
  <c r="C64" i="1" s="1"/>
  <c r="G96" i="2"/>
  <c r="C96" i="1" s="1"/>
  <c r="G124" i="2"/>
  <c r="C124" i="1" s="1"/>
  <c r="G140" i="2"/>
  <c r="C140" i="1" s="1"/>
  <c r="G156" i="2"/>
  <c r="C156" i="1" s="1"/>
  <c r="G171" i="2"/>
  <c r="C171" i="1" s="1"/>
  <c r="G187" i="2"/>
  <c r="C187" i="1" s="1"/>
  <c r="G9" i="2"/>
  <c r="C9" i="1" s="1"/>
  <c r="G144" i="2"/>
  <c r="C144" i="1" s="1"/>
  <c r="G41" i="2"/>
  <c r="C41" i="1" s="1"/>
  <c r="G160" i="2"/>
  <c r="C160" i="1" s="1"/>
  <c r="G104" i="2"/>
  <c r="C104" i="1" s="1"/>
  <c r="G72" i="2"/>
  <c r="C72" i="1" s="1"/>
  <c r="G112" i="2"/>
  <c r="C112" i="1" s="1"/>
  <c r="G175" i="2"/>
  <c r="C175" i="1" s="1"/>
  <c r="G128" i="2"/>
  <c r="C128" i="1" s="1"/>
  <c r="G191" i="2"/>
  <c r="C191" i="1" s="1"/>
  <c r="G5" i="2"/>
  <c r="L263" i="7" l="1"/>
  <c r="K263" i="7" s="1"/>
  <c r="H265" i="5"/>
  <c r="L171" i="5"/>
  <c r="L174" i="5"/>
  <c r="N174" i="5" s="1"/>
  <c r="L176" i="5"/>
  <c r="N176" i="5" s="1"/>
  <c r="L218" i="5"/>
  <c r="F218" i="1" s="1"/>
  <c r="L215" i="5"/>
  <c r="N215" i="5" s="1"/>
  <c r="L235" i="5"/>
  <c r="F235" i="1" s="1"/>
  <c r="L40" i="5"/>
  <c r="N40" i="5" s="1"/>
  <c r="L240" i="5"/>
  <c r="N240" i="5" s="1"/>
  <c r="L46" i="5"/>
  <c r="N46" i="5" s="1"/>
  <c r="L169" i="5"/>
  <c r="N169" i="5" s="1"/>
  <c r="L221" i="5"/>
  <c r="N221" i="5" s="1"/>
  <c r="L226" i="5"/>
  <c r="F226" i="1" s="1"/>
  <c r="L108" i="5"/>
  <c r="N108" i="5" s="1"/>
  <c r="L66" i="5"/>
  <c r="F66" i="1" s="1"/>
  <c r="L49" i="5"/>
  <c r="F49" i="1" s="1"/>
  <c r="L18" i="5"/>
  <c r="F18" i="1" s="1"/>
  <c r="L203" i="5"/>
  <c r="N203" i="5" s="1"/>
  <c r="L77" i="5"/>
  <c r="N77" i="5" s="1"/>
  <c r="L208" i="5"/>
  <c r="F208" i="1" s="1"/>
  <c r="L233" i="5"/>
  <c r="N233" i="5" s="1"/>
  <c r="L238" i="5"/>
  <c r="N238" i="5" s="1"/>
  <c r="L25" i="5"/>
  <c r="N25" i="5" s="1"/>
  <c r="L92" i="5"/>
  <c r="F92" i="1" s="1"/>
  <c r="L144" i="5"/>
  <c r="F144" i="1" s="1"/>
  <c r="L133" i="5"/>
  <c r="N133" i="5" s="1"/>
  <c r="L91" i="5"/>
  <c r="N91" i="5" s="1"/>
  <c r="L100" i="5"/>
  <c r="N100" i="5" s="1"/>
  <c r="L236" i="5"/>
  <c r="N236" i="5" s="1"/>
  <c r="L22" i="5"/>
  <c r="N22" i="5" s="1"/>
  <c r="L241" i="5"/>
  <c r="F241" i="1" s="1"/>
  <c r="L246" i="5"/>
  <c r="N246" i="5" s="1"/>
  <c r="L167" i="5"/>
  <c r="N167" i="5" s="1"/>
  <c r="L45" i="5"/>
  <c r="N45" i="5" s="1"/>
  <c r="L148" i="5"/>
  <c r="F148" i="1" s="1"/>
  <c r="L140" i="5"/>
  <c r="F140" i="1" s="1"/>
  <c r="L14" i="5"/>
  <c r="N14" i="5" s="1"/>
  <c r="L129" i="5"/>
  <c r="F129" i="1" s="1"/>
  <c r="L103" i="5"/>
  <c r="F103" i="1" s="1"/>
  <c r="L111" i="5"/>
  <c r="N111" i="5" s="1"/>
  <c r="L213" i="5"/>
  <c r="N213" i="5" s="1"/>
  <c r="L219" i="5"/>
  <c r="N219" i="5" s="1"/>
  <c r="L156" i="5"/>
  <c r="F156" i="1" s="1"/>
  <c r="L93" i="5"/>
  <c r="N93" i="5" s="1"/>
  <c r="L30" i="5"/>
  <c r="N30" i="5" s="1"/>
  <c r="L224" i="5"/>
  <c r="N224" i="5" s="1"/>
  <c r="L161" i="5"/>
  <c r="N161" i="5" s="1"/>
  <c r="L51" i="5"/>
  <c r="F51" i="1" s="1"/>
  <c r="L154" i="5"/>
  <c r="N154" i="5" s="1"/>
  <c r="L24" i="5"/>
  <c r="F24" i="1" s="1"/>
  <c r="L159" i="5"/>
  <c r="F159" i="1" s="1"/>
  <c r="L27" i="5"/>
  <c r="F27" i="1" s="1"/>
  <c r="L245" i="5"/>
  <c r="N245" i="5" s="1"/>
  <c r="L123" i="5"/>
  <c r="N123" i="5" s="1"/>
  <c r="L160" i="5"/>
  <c r="F160" i="1" s="1"/>
  <c r="L149" i="5"/>
  <c r="N149" i="5" s="1"/>
  <c r="L106" i="5"/>
  <c r="F106" i="1" s="1"/>
  <c r="L115" i="5"/>
  <c r="N115" i="5" s="1"/>
  <c r="L252" i="5"/>
  <c r="N252" i="5" s="1"/>
  <c r="L69" i="5"/>
  <c r="N69" i="5" s="1"/>
  <c r="L58" i="5"/>
  <c r="N58" i="5" s="1"/>
  <c r="L32" i="5"/>
  <c r="F32" i="1" s="1"/>
  <c r="L262" i="5"/>
  <c r="F262" i="1" s="1"/>
  <c r="L170" i="5"/>
  <c r="F170" i="1" s="1"/>
  <c r="L229" i="5"/>
  <c r="F229" i="1" s="1"/>
  <c r="L153" i="5"/>
  <c r="F153" i="1" s="1"/>
  <c r="L110" i="5"/>
  <c r="N110" i="5" s="1"/>
  <c r="L88" i="5"/>
  <c r="F88" i="1" s="1"/>
  <c r="L62" i="5"/>
  <c r="N62" i="5" s="1"/>
  <c r="L251" i="5"/>
  <c r="N251" i="5" s="1"/>
  <c r="L187" i="5"/>
  <c r="N187" i="5" s="1"/>
  <c r="L124" i="5"/>
  <c r="N124" i="5" s="1"/>
  <c r="L61" i="5"/>
  <c r="F61" i="1" s="1"/>
  <c r="L256" i="5"/>
  <c r="N256" i="5" s="1"/>
  <c r="L192" i="5"/>
  <c r="F192" i="1" s="1"/>
  <c r="L113" i="5"/>
  <c r="F113" i="1" s="1"/>
  <c r="L217" i="5"/>
  <c r="N217" i="5" s="1"/>
  <c r="L87" i="5"/>
  <c r="N87" i="5" s="1"/>
  <c r="L222" i="5"/>
  <c r="N222" i="5" s="1"/>
  <c r="L96" i="5"/>
  <c r="F96" i="1" s="1"/>
  <c r="L9" i="5"/>
  <c r="F9" i="1" s="1"/>
  <c r="L99" i="5"/>
  <c r="N99" i="5" s="1"/>
  <c r="L7" i="5"/>
  <c r="F7" i="1" s="1"/>
  <c r="L34" i="5"/>
  <c r="F34" i="1" s="1"/>
  <c r="L237" i="5"/>
  <c r="F237" i="1" s="1"/>
  <c r="L242" i="5"/>
  <c r="N242" i="5" s="1"/>
  <c r="L13" i="5"/>
  <c r="N13" i="5" s="1"/>
  <c r="L47" i="5"/>
  <c r="N47" i="5" s="1"/>
  <c r="L195" i="5"/>
  <c r="F195" i="1" s="1"/>
  <c r="L200" i="5"/>
  <c r="N200" i="5" s="1"/>
  <c r="L162" i="5"/>
  <c r="F162" i="1" s="1"/>
  <c r="L151" i="5"/>
  <c r="N151" i="5" s="1"/>
  <c r="L188" i="5"/>
  <c r="N188" i="5" s="1"/>
  <c r="L98" i="5"/>
  <c r="F98" i="1" s="1"/>
  <c r="L142" i="5"/>
  <c r="F142" i="1" s="1"/>
  <c r="L201" i="5"/>
  <c r="N201" i="5" s="1"/>
  <c r="L134" i="5"/>
  <c r="N134" i="5" s="1"/>
  <c r="L71" i="5"/>
  <c r="N71" i="5" s="1"/>
  <c r="L8" i="5"/>
  <c r="F8" i="1" s="1"/>
  <c r="L206" i="5"/>
  <c r="N206" i="5" s="1"/>
  <c r="L143" i="5"/>
  <c r="N143" i="5" s="1"/>
  <c r="L80" i="5"/>
  <c r="N80" i="5" s="1"/>
  <c r="L11" i="5"/>
  <c r="N11" i="5" s="1"/>
  <c r="L181" i="5"/>
  <c r="N181" i="5" s="1"/>
  <c r="L186" i="5"/>
  <c r="N186" i="5" s="1"/>
  <c r="L60" i="5"/>
  <c r="N60" i="5" s="1"/>
  <c r="L223" i="5"/>
  <c r="F223" i="1" s="1"/>
  <c r="L97" i="5"/>
  <c r="N97" i="5" s="1"/>
  <c r="L228" i="5"/>
  <c r="F228" i="1" s="1"/>
  <c r="L86" i="5"/>
  <c r="N86" i="5" s="1"/>
  <c r="L173" i="5"/>
  <c r="N173" i="5" s="1"/>
  <c r="L44" i="5"/>
  <c r="N44" i="5" s="1"/>
  <c r="L178" i="5"/>
  <c r="N178" i="5" s="1"/>
  <c r="L52" i="5"/>
  <c r="N52" i="5" s="1"/>
  <c r="L120" i="5"/>
  <c r="N120" i="5" s="1"/>
  <c r="L172" i="5"/>
  <c r="F172" i="1" s="1"/>
  <c r="L114" i="5"/>
  <c r="N114" i="5" s="1"/>
  <c r="L259" i="5"/>
  <c r="N259" i="5" s="1"/>
  <c r="L132" i="5"/>
  <c r="N132" i="5" s="1"/>
  <c r="L6" i="5"/>
  <c r="N6" i="5" s="1"/>
  <c r="L137" i="5"/>
  <c r="N137" i="5" s="1"/>
  <c r="L225" i="5"/>
  <c r="N225" i="5" s="1"/>
  <c r="L95" i="5"/>
  <c r="F95" i="1" s="1"/>
  <c r="L230" i="5"/>
  <c r="N230" i="5" s="1"/>
  <c r="L72" i="5"/>
  <c r="F72" i="1" s="1"/>
  <c r="L136" i="5"/>
  <c r="F136" i="1" s="1"/>
  <c r="L83" i="5"/>
  <c r="F83" i="1" s="1"/>
  <c r="L23" i="5"/>
  <c r="N23" i="5" s="1"/>
  <c r="L145" i="5"/>
  <c r="N145" i="5" s="1"/>
  <c r="L82" i="5"/>
  <c r="N82" i="5" s="1"/>
  <c r="L249" i="5"/>
  <c r="F249" i="1" s="1"/>
  <c r="L185" i="5"/>
  <c r="N185" i="5" s="1"/>
  <c r="L118" i="5"/>
  <c r="N118" i="5" s="1"/>
  <c r="L55" i="5"/>
  <c r="N55" i="5" s="1"/>
  <c r="L254" i="5"/>
  <c r="N254" i="5" s="1"/>
  <c r="L190" i="5"/>
  <c r="N190" i="5" s="1"/>
  <c r="L127" i="5"/>
  <c r="N127" i="5" s="1"/>
  <c r="L64" i="5"/>
  <c r="N64" i="5" s="1"/>
  <c r="L41" i="5"/>
  <c r="F41" i="1" s="1"/>
  <c r="L261" i="5"/>
  <c r="N261" i="5" s="1"/>
  <c r="L130" i="5"/>
  <c r="F130" i="1" s="1"/>
  <c r="L155" i="5"/>
  <c r="N155" i="5" s="1"/>
  <c r="L39" i="5"/>
  <c r="N39" i="5" s="1"/>
  <c r="L207" i="5"/>
  <c r="N207" i="5" s="1"/>
  <c r="L81" i="5"/>
  <c r="F81" i="1" s="1"/>
  <c r="L212" i="5"/>
  <c r="N212" i="5" s="1"/>
  <c r="L70" i="5"/>
  <c r="F70" i="1" s="1"/>
  <c r="L158" i="5"/>
  <c r="N158" i="5" s="1"/>
  <c r="L28" i="5"/>
  <c r="N28" i="5" s="1"/>
  <c r="L163" i="5"/>
  <c r="N163" i="5" s="1"/>
  <c r="L31" i="5"/>
  <c r="F31" i="1" s="1"/>
  <c r="L89" i="5"/>
  <c r="N89" i="5" s="1"/>
  <c r="L157" i="5"/>
  <c r="F157" i="1" s="1"/>
  <c r="L67" i="5"/>
  <c r="F67" i="1" s="1"/>
  <c r="L211" i="5"/>
  <c r="F211" i="1" s="1"/>
  <c r="L85" i="5"/>
  <c r="N85" i="5" s="1"/>
  <c r="L216" i="5"/>
  <c r="N216" i="5" s="1"/>
  <c r="L74" i="5"/>
  <c r="N74" i="5" s="1"/>
  <c r="L177" i="5"/>
  <c r="F177" i="1" s="1"/>
  <c r="L48" i="5"/>
  <c r="N48" i="5" s="1"/>
  <c r="L166" i="5"/>
  <c r="F166" i="1" s="1"/>
  <c r="L33" i="5"/>
  <c r="F33" i="1" s="1"/>
  <c r="L10" i="5"/>
  <c r="N10" i="5" s="1"/>
  <c r="L202" i="5"/>
  <c r="F202" i="1" s="1"/>
  <c r="L255" i="5"/>
  <c r="N255" i="5" s="1"/>
  <c r="L191" i="5"/>
  <c r="F191" i="1" s="1"/>
  <c r="L128" i="5"/>
  <c r="F128" i="1" s="1"/>
  <c r="L65" i="5"/>
  <c r="N65" i="5" s="1"/>
  <c r="L260" i="5"/>
  <c r="F260" i="1" s="1"/>
  <c r="L196" i="5"/>
  <c r="N196" i="5" s="1"/>
  <c r="L117" i="5"/>
  <c r="F117" i="1" s="1"/>
  <c r="L54" i="5"/>
  <c r="N54" i="5" s="1"/>
  <c r="L205" i="5"/>
  <c r="N205" i="5" s="1"/>
  <c r="L138" i="5"/>
  <c r="N138" i="5" s="1"/>
  <c r="L75" i="5"/>
  <c r="F75" i="1" s="1"/>
  <c r="L12" i="5"/>
  <c r="N12" i="5" s="1"/>
  <c r="L210" i="5"/>
  <c r="F210" i="1" s="1"/>
  <c r="L147" i="5"/>
  <c r="N147" i="5" s="1"/>
  <c r="L84" i="5"/>
  <c r="F84" i="1" s="1"/>
  <c r="L15" i="5"/>
  <c r="F15" i="1" s="1"/>
  <c r="L183" i="5"/>
  <c r="F183" i="1" s="1"/>
  <c r="L57" i="5"/>
  <c r="F57" i="1" s="1"/>
  <c r="L220" i="5"/>
  <c r="F220" i="1" s="1"/>
  <c r="L125" i="5"/>
  <c r="N125" i="5" s="1"/>
  <c r="L197" i="5"/>
  <c r="N197" i="5" s="1"/>
  <c r="L36" i="5"/>
  <c r="N36" i="5" s="1"/>
  <c r="L243" i="5"/>
  <c r="F243" i="1" s="1"/>
  <c r="L179" i="5"/>
  <c r="F179" i="1" s="1"/>
  <c r="L116" i="5"/>
  <c r="N116" i="5" s="1"/>
  <c r="L53" i="5"/>
  <c r="F53" i="1" s="1"/>
  <c r="L248" i="5"/>
  <c r="F248" i="1" s="1"/>
  <c r="L184" i="5"/>
  <c r="N184" i="5" s="1"/>
  <c r="L121" i="5"/>
  <c r="N121" i="5" s="1"/>
  <c r="L43" i="5"/>
  <c r="N43" i="5" s="1"/>
  <c r="L209" i="5"/>
  <c r="F209" i="1" s="1"/>
  <c r="L146" i="5"/>
  <c r="N146" i="5" s="1"/>
  <c r="L79" i="5"/>
  <c r="F79" i="1" s="1"/>
  <c r="L16" i="5"/>
  <c r="N16" i="5" s="1"/>
  <c r="L214" i="5"/>
  <c r="N214" i="5" s="1"/>
  <c r="L135" i="5"/>
  <c r="N135" i="5" s="1"/>
  <c r="L35" i="5"/>
  <c r="F35" i="1" s="1"/>
  <c r="L247" i="5"/>
  <c r="F247" i="1" s="1"/>
  <c r="L105" i="5"/>
  <c r="N105" i="5" s="1"/>
  <c r="L109" i="5"/>
  <c r="N109" i="5" s="1"/>
  <c r="L20" i="5"/>
  <c r="F20" i="1" s="1"/>
  <c r="L139" i="5"/>
  <c r="N139" i="5" s="1"/>
  <c r="L21" i="5"/>
  <c r="N21" i="5" s="1"/>
  <c r="L239" i="5"/>
  <c r="N239" i="5" s="1"/>
  <c r="L175" i="5"/>
  <c r="F175" i="1" s="1"/>
  <c r="L112" i="5"/>
  <c r="F112" i="1" s="1"/>
  <c r="L50" i="5"/>
  <c r="F50" i="1" s="1"/>
  <c r="L244" i="5"/>
  <c r="N244" i="5" s="1"/>
  <c r="L180" i="5"/>
  <c r="N180" i="5" s="1"/>
  <c r="L102" i="5"/>
  <c r="N102" i="5" s="1"/>
  <c r="L253" i="5"/>
  <c r="N253" i="5" s="1"/>
  <c r="L189" i="5"/>
  <c r="F189" i="1" s="1"/>
  <c r="L122" i="5"/>
  <c r="F122" i="1" s="1"/>
  <c r="L59" i="5"/>
  <c r="F59" i="1" s="1"/>
  <c r="L258" i="5"/>
  <c r="F258" i="1" s="1"/>
  <c r="L194" i="5"/>
  <c r="N194" i="5" s="1"/>
  <c r="L131" i="5"/>
  <c r="N131" i="5" s="1"/>
  <c r="L68" i="5"/>
  <c r="F68" i="1" s="1"/>
  <c r="L29" i="5"/>
  <c r="N29" i="5" s="1"/>
  <c r="L152" i="5"/>
  <c r="N152" i="5" s="1"/>
  <c r="L26" i="5"/>
  <c r="N26" i="5" s="1"/>
  <c r="L204" i="5"/>
  <c r="N204" i="5" s="1"/>
  <c r="L78" i="5"/>
  <c r="N78" i="5" s="1"/>
  <c r="L165" i="5"/>
  <c r="N165" i="5" s="1"/>
  <c r="L227" i="5"/>
  <c r="N227" i="5" s="1"/>
  <c r="L164" i="5"/>
  <c r="N164" i="5" s="1"/>
  <c r="L101" i="5"/>
  <c r="F101" i="1" s="1"/>
  <c r="L38" i="5"/>
  <c r="N38" i="5" s="1"/>
  <c r="L232" i="5"/>
  <c r="F232" i="1" s="1"/>
  <c r="L168" i="5"/>
  <c r="F168" i="1" s="1"/>
  <c r="L90" i="5"/>
  <c r="N90" i="5" s="1"/>
  <c r="L257" i="5"/>
  <c r="N257" i="5" s="1"/>
  <c r="L193" i="5"/>
  <c r="N193" i="5" s="1"/>
  <c r="L126" i="5"/>
  <c r="F126" i="1" s="1"/>
  <c r="L63" i="5"/>
  <c r="F63" i="1" s="1"/>
  <c r="L5" i="5"/>
  <c r="N5" i="5" s="1"/>
  <c r="L198" i="5"/>
  <c r="F198" i="1" s="1"/>
  <c r="L104" i="5"/>
  <c r="F104" i="1" s="1"/>
  <c r="L19" i="5"/>
  <c r="F19" i="1" s="1"/>
  <c r="L231" i="5"/>
  <c r="N231" i="5" s="1"/>
  <c r="L42" i="5"/>
  <c r="N42" i="5" s="1"/>
  <c r="L94" i="5"/>
  <c r="N94" i="5" s="1"/>
  <c r="L250" i="5"/>
  <c r="F250" i="1" s="1"/>
  <c r="L76" i="5"/>
  <c r="F76" i="1" s="1"/>
  <c r="AD263" i="3"/>
  <c r="J263" i="7" s="1"/>
  <c r="L182" i="5"/>
  <c r="L119" i="5"/>
  <c r="N119" i="5" s="1"/>
  <c r="L56" i="5"/>
  <c r="F56" i="1" s="1"/>
  <c r="L17" i="5"/>
  <c r="F17" i="1" s="1"/>
  <c r="L199" i="5"/>
  <c r="N199" i="5" s="1"/>
  <c r="L73" i="5"/>
  <c r="N73" i="5" s="1"/>
  <c r="L141" i="5"/>
  <c r="N141" i="5" s="1"/>
  <c r="L150" i="5"/>
  <c r="N150" i="5" s="1"/>
  <c r="L234" i="5"/>
  <c r="N234" i="5" s="1"/>
  <c r="L107" i="5"/>
  <c r="F107" i="1" s="1"/>
  <c r="L37" i="5"/>
  <c r="F37" i="1" s="1"/>
  <c r="AD265" i="3"/>
  <c r="J265" i="7" s="1"/>
  <c r="T142" i="3"/>
  <c r="D142" i="1" s="1"/>
  <c r="T20" i="3"/>
  <c r="D20" i="1" s="1"/>
  <c r="T50" i="3"/>
  <c r="D50" i="1" s="1"/>
  <c r="T95" i="3"/>
  <c r="D95" i="1" s="1"/>
  <c r="T231" i="3"/>
  <c r="D231" i="1" s="1"/>
  <c r="T73" i="3"/>
  <c r="D73" i="1" s="1"/>
  <c r="T195" i="3"/>
  <c r="D195" i="1" s="1"/>
  <c r="T24" i="3"/>
  <c r="D24" i="1" s="1"/>
  <c r="T103" i="3"/>
  <c r="D103" i="1" s="1"/>
  <c r="T225" i="3"/>
  <c r="D225" i="1" s="1"/>
  <c r="T101" i="3"/>
  <c r="D101" i="1" s="1"/>
  <c r="T32" i="3"/>
  <c r="D32" i="1" s="1"/>
  <c r="T223" i="3"/>
  <c r="D223" i="1" s="1"/>
  <c r="T167" i="3"/>
  <c r="D167" i="1" s="1"/>
  <c r="T213" i="3"/>
  <c r="D213" i="1" s="1"/>
  <c r="T57" i="3"/>
  <c r="D57" i="1" s="1"/>
  <c r="T164" i="3"/>
  <c r="D164" i="1" s="1"/>
  <c r="T259" i="3"/>
  <c r="D259" i="1" s="1"/>
  <c r="T87" i="3"/>
  <c r="D87" i="1" s="1"/>
  <c r="T193" i="3"/>
  <c r="D193" i="1" s="1"/>
  <c r="T205" i="3"/>
  <c r="D205" i="1" s="1"/>
  <c r="T203" i="3"/>
  <c r="D203" i="1" s="1"/>
  <c r="T249" i="3"/>
  <c r="D249" i="1" s="1"/>
  <c r="T85" i="3"/>
  <c r="D85" i="1" s="1"/>
  <c r="T77" i="3"/>
  <c r="D77" i="1" s="1"/>
  <c r="T150" i="3"/>
  <c r="D150" i="1" s="1"/>
  <c r="T42" i="3"/>
  <c r="D42" i="1" s="1"/>
  <c r="T148" i="3"/>
  <c r="D148" i="1" s="1"/>
  <c r="T227" i="3"/>
  <c r="D227" i="1" s="1"/>
  <c r="T71" i="3"/>
  <c r="D71" i="1" s="1"/>
  <c r="T177" i="3"/>
  <c r="D177" i="1" s="1"/>
  <c r="T257" i="3"/>
  <c r="D257" i="1" s="1"/>
  <c r="T99" i="3"/>
  <c r="D99" i="1" s="1"/>
  <c r="T140" i="3"/>
  <c r="D140" i="1" s="1"/>
  <c r="T185" i="3"/>
  <c r="D185" i="1" s="1"/>
  <c r="T211" i="3"/>
  <c r="D211" i="1" s="1"/>
  <c r="T59" i="3"/>
  <c r="D59" i="1" s="1"/>
  <c r="T132" i="3"/>
  <c r="D132" i="1" s="1"/>
  <c r="T40" i="3"/>
  <c r="D40" i="1" s="1"/>
  <c r="T162" i="3"/>
  <c r="D162" i="1" s="1"/>
  <c r="T241" i="3"/>
  <c r="D241" i="1" s="1"/>
  <c r="N51" i="5"/>
  <c r="F224" i="1"/>
  <c r="N98" i="5"/>
  <c r="N24" i="5"/>
  <c r="F65" i="1"/>
  <c r="F48" i="1"/>
  <c r="N33" i="5"/>
  <c r="T261" i="3"/>
  <c r="D261" i="1" s="1"/>
  <c r="T197" i="3"/>
  <c r="D197" i="1" s="1"/>
  <c r="T134" i="3"/>
  <c r="D134" i="1" s="1"/>
  <c r="T44" i="3"/>
  <c r="D44" i="1" s="1"/>
  <c r="T215" i="3"/>
  <c r="D215" i="1" s="1"/>
  <c r="T152" i="3"/>
  <c r="D152" i="1" s="1"/>
  <c r="T61" i="3"/>
  <c r="D61" i="1" s="1"/>
  <c r="T207" i="3"/>
  <c r="D207" i="1" s="1"/>
  <c r="T53" i="3"/>
  <c r="D53" i="1" s="1"/>
  <c r="T233" i="3"/>
  <c r="D233" i="1" s="1"/>
  <c r="T169" i="3"/>
  <c r="D169" i="1" s="1"/>
  <c r="T79" i="3"/>
  <c r="D79" i="1" s="1"/>
  <c r="T251" i="3"/>
  <c r="D251" i="1" s="1"/>
  <c r="T187" i="3"/>
  <c r="D187" i="1" s="1"/>
  <c r="T97" i="3"/>
  <c r="D97" i="1" s="1"/>
  <c r="T34" i="3"/>
  <c r="D34" i="1" s="1"/>
  <c r="T253" i="3"/>
  <c r="D253" i="1" s="1"/>
  <c r="T189" i="3"/>
  <c r="D189" i="1" s="1"/>
  <c r="T83" i="3"/>
  <c r="D83" i="1" s="1"/>
  <c r="T239" i="3"/>
  <c r="D239" i="1" s="1"/>
  <c r="T69" i="3"/>
  <c r="D69" i="1" s="1"/>
  <c r="F203" i="1"/>
  <c r="F60" i="1"/>
  <c r="F207" i="1"/>
  <c r="P263" i="7"/>
  <c r="M263" i="7" s="1"/>
  <c r="T7" i="3"/>
  <c r="D7" i="1" s="1"/>
  <c r="T9" i="3"/>
  <c r="D9" i="1" s="1"/>
  <c r="T11" i="3"/>
  <c r="D11" i="1" s="1"/>
  <c r="T13" i="3"/>
  <c r="D13" i="1" s="1"/>
  <c r="T15" i="3"/>
  <c r="D15" i="1" s="1"/>
  <c r="T17" i="3"/>
  <c r="D17" i="1" s="1"/>
  <c r="T19" i="3"/>
  <c r="D19" i="1" s="1"/>
  <c r="T21" i="3"/>
  <c r="D21" i="1" s="1"/>
  <c r="T23" i="3"/>
  <c r="D23" i="1" s="1"/>
  <c r="T25" i="3"/>
  <c r="D25" i="1" s="1"/>
  <c r="T27" i="3"/>
  <c r="D27" i="1" s="1"/>
  <c r="T29" i="3"/>
  <c r="D29" i="1" s="1"/>
  <c r="T31" i="3"/>
  <c r="D31" i="1" s="1"/>
  <c r="T33" i="3"/>
  <c r="D33" i="1" s="1"/>
  <c r="T35" i="3"/>
  <c r="D35" i="1" s="1"/>
  <c r="T37" i="3"/>
  <c r="D37" i="1" s="1"/>
  <c r="T39" i="3"/>
  <c r="D39" i="1" s="1"/>
  <c r="T41" i="3"/>
  <c r="D41" i="1" s="1"/>
  <c r="T43" i="3"/>
  <c r="D43" i="1" s="1"/>
  <c r="T45" i="3"/>
  <c r="D45" i="1" s="1"/>
  <c r="T47" i="3"/>
  <c r="D47" i="1" s="1"/>
  <c r="T49" i="3"/>
  <c r="D49" i="1" s="1"/>
  <c r="T51" i="3"/>
  <c r="D51" i="1" s="1"/>
  <c r="T52" i="3"/>
  <c r="D52" i="1" s="1"/>
  <c r="T54" i="3"/>
  <c r="D54" i="1" s="1"/>
  <c r="T56" i="3"/>
  <c r="D56" i="1" s="1"/>
  <c r="T58" i="3"/>
  <c r="D58" i="1" s="1"/>
  <c r="T60" i="3"/>
  <c r="D60" i="1" s="1"/>
  <c r="T62" i="3"/>
  <c r="D62" i="1" s="1"/>
  <c r="T64" i="3"/>
  <c r="D64" i="1" s="1"/>
  <c r="T66" i="3"/>
  <c r="D66" i="1" s="1"/>
  <c r="T68" i="3"/>
  <c r="D68" i="1" s="1"/>
  <c r="T70" i="3"/>
  <c r="D70" i="1" s="1"/>
  <c r="T72" i="3"/>
  <c r="D72" i="1" s="1"/>
  <c r="T74" i="3"/>
  <c r="D74" i="1" s="1"/>
  <c r="T76" i="3"/>
  <c r="D76" i="1" s="1"/>
  <c r="T78" i="3"/>
  <c r="D78" i="1" s="1"/>
  <c r="T80" i="3"/>
  <c r="D80" i="1" s="1"/>
  <c r="T82" i="3"/>
  <c r="D82" i="1" s="1"/>
  <c r="T84" i="3"/>
  <c r="D84" i="1" s="1"/>
  <c r="T86" i="3"/>
  <c r="D86" i="1" s="1"/>
  <c r="T88" i="3"/>
  <c r="D88" i="1" s="1"/>
  <c r="T90" i="3"/>
  <c r="D90" i="1" s="1"/>
  <c r="T92" i="3"/>
  <c r="D92" i="1" s="1"/>
  <c r="T94" i="3"/>
  <c r="D94" i="1" s="1"/>
  <c r="T96" i="3"/>
  <c r="D96" i="1" s="1"/>
  <c r="T98" i="3"/>
  <c r="D98" i="1" s="1"/>
  <c r="T100" i="3"/>
  <c r="D100" i="1" s="1"/>
  <c r="T102" i="3"/>
  <c r="D102" i="1" s="1"/>
  <c r="T104" i="3"/>
  <c r="D104" i="1" s="1"/>
  <c r="T107" i="3"/>
  <c r="D107" i="1" s="1"/>
  <c r="T109" i="3"/>
  <c r="D109" i="1" s="1"/>
  <c r="T8" i="3"/>
  <c r="D8" i="1" s="1"/>
  <c r="T16" i="3"/>
  <c r="D16" i="1" s="1"/>
  <c r="T110" i="3"/>
  <c r="D110" i="1" s="1"/>
  <c r="T114" i="3"/>
  <c r="D114" i="1" s="1"/>
  <c r="T118" i="3"/>
  <c r="D118" i="1" s="1"/>
  <c r="T122" i="3"/>
  <c r="D122" i="1" s="1"/>
  <c r="T126" i="3"/>
  <c r="D126" i="1" s="1"/>
  <c r="T130" i="3"/>
  <c r="D130" i="1" s="1"/>
  <c r="T10" i="3"/>
  <c r="D10" i="1" s="1"/>
  <c r="T105" i="3"/>
  <c r="D105" i="1" s="1"/>
  <c r="T111" i="3"/>
  <c r="D111" i="1" s="1"/>
  <c r="T115" i="3"/>
  <c r="D115" i="1" s="1"/>
  <c r="T119" i="3"/>
  <c r="D119" i="1" s="1"/>
  <c r="T123" i="3"/>
  <c r="D123" i="1" s="1"/>
  <c r="T127" i="3"/>
  <c r="D127" i="1" s="1"/>
  <c r="T131" i="3"/>
  <c r="D131" i="1" s="1"/>
  <c r="T135" i="3"/>
  <c r="D135" i="1" s="1"/>
  <c r="T139" i="3"/>
  <c r="D139" i="1" s="1"/>
  <c r="T143" i="3"/>
  <c r="D143" i="1" s="1"/>
  <c r="T147" i="3"/>
  <c r="D147" i="1" s="1"/>
  <c r="T151" i="3"/>
  <c r="D151" i="1" s="1"/>
  <c r="T155" i="3"/>
  <c r="D155" i="1" s="1"/>
  <c r="T159" i="3"/>
  <c r="D159" i="1" s="1"/>
  <c r="T163" i="3"/>
  <c r="D163" i="1" s="1"/>
  <c r="T166" i="3"/>
  <c r="D166" i="1" s="1"/>
  <c r="T170" i="3"/>
  <c r="D170" i="1" s="1"/>
  <c r="T174" i="3"/>
  <c r="D174" i="1" s="1"/>
  <c r="T178" i="3"/>
  <c r="D178" i="1" s="1"/>
  <c r="T182" i="3"/>
  <c r="D182" i="1" s="1"/>
  <c r="T186" i="3"/>
  <c r="D186" i="1" s="1"/>
  <c r="T190" i="3"/>
  <c r="D190" i="1" s="1"/>
  <c r="T194" i="3"/>
  <c r="D194" i="1" s="1"/>
  <c r="T198" i="3"/>
  <c r="D198" i="1" s="1"/>
  <c r="T202" i="3"/>
  <c r="D202" i="1" s="1"/>
  <c r="T12" i="3"/>
  <c r="D12" i="1" s="1"/>
  <c r="T106" i="3"/>
  <c r="D106" i="1" s="1"/>
  <c r="T112" i="3"/>
  <c r="D112" i="1" s="1"/>
  <c r="T116" i="3"/>
  <c r="D116" i="1" s="1"/>
  <c r="T120" i="3"/>
  <c r="D120" i="1" s="1"/>
  <c r="T124" i="3"/>
  <c r="D124" i="1" s="1"/>
  <c r="T128" i="3"/>
  <c r="D128" i="1" s="1"/>
  <c r="T204" i="3"/>
  <c r="D204" i="1" s="1"/>
  <c r="T206" i="3"/>
  <c r="D206" i="1" s="1"/>
  <c r="T208" i="3"/>
  <c r="D208" i="1" s="1"/>
  <c r="T210" i="3"/>
  <c r="D210" i="1" s="1"/>
  <c r="T212" i="3"/>
  <c r="D212" i="1" s="1"/>
  <c r="T214" i="3"/>
  <c r="D214" i="1" s="1"/>
  <c r="T216" i="3"/>
  <c r="D216" i="1" s="1"/>
  <c r="T218" i="3"/>
  <c r="D218" i="1" s="1"/>
  <c r="T220" i="3"/>
  <c r="D220" i="1" s="1"/>
  <c r="T222" i="3"/>
  <c r="D222" i="1" s="1"/>
  <c r="T224" i="3"/>
  <c r="D224" i="1" s="1"/>
  <c r="T226" i="3"/>
  <c r="D226" i="1" s="1"/>
  <c r="T228" i="3"/>
  <c r="D228" i="1" s="1"/>
  <c r="T230" i="3"/>
  <c r="D230" i="1" s="1"/>
  <c r="T232" i="3"/>
  <c r="D232" i="1" s="1"/>
  <c r="T234" i="3"/>
  <c r="D234" i="1" s="1"/>
  <c r="T236" i="3"/>
  <c r="D236" i="1" s="1"/>
  <c r="T238" i="3"/>
  <c r="D238" i="1" s="1"/>
  <c r="T240" i="3"/>
  <c r="D240" i="1" s="1"/>
  <c r="T242" i="3"/>
  <c r="D242" i="1" s="1"/>
  <c r="T244" i="3"/>
  <c r="D244" i="1" s="1"/>
  <c r="T246" i="3"/>
  <c r="D246" i="1" s="1"/>
  <c r="T248" i="3"/>
  <c r="D248" i="1" s="1"/>
  <c r="T250" i="3"/>
  <c r="D250" i="1" s="1"/>
  <c r="T252" i="3"/>
  <c r="D252" i="1" s="1"/>
  <c r="T254" i="3"/>
  <c r="D254" i="1" s="1"/>
  <c r="T256" i="3"/>
  <c r="D256" i="1" s="1"/>
  <c r="T258" i="3"/>
  <c r="D258" i="1" s="1"/>
  <c r="T260" i="3"/>
  <c r="D260" i="1" s="1"/>
  <c r="T262" i="3"/>
  <c r="D262" i="1" s="1"/>
  <c r="T6" i="3"/>
  <c r="D6" i="1" s="1"/>
  <c r="T121" i="3"/>
  <c r="D121" i="1" s="1"/>
  <c r="T137" i="3"/>
  <c r="D137" i="1" s="1"/>
  <c r="T153" i="3"/>
  <c r="D153" i="1" s="1"/>
  <c r="T168" i="3"/>
  <c r="D168" i="1" s="1"/>
  <c r="T184" i="3"/>
  <c r="D184" i="1" s="1"/>
  <c r="T200" i="3"/>
  <c r="D200" i="1" s="1"/>
  <c r="T14" i="3"/>
  <c r="D14" i="1" s="1"/>
  <c r="T108" i="3"/>
  <c r="D108" i="1" s="1"/>
  <c r="T125" i="3"/>
  <c r="D125" i="1" s="1"/>
  <c r="T141" i="3"/>
  <c r="D141" i="1" s="1"/>
  <c r="T157" i="3"/>
  <c r="D157" i="1" s="1"/>
  <c r="T172" i="3"/>
  <c r="D172" i="1" s="1"/>
  <c r="T188" i="3"/>
  <c r="D188" i="1" s="1"/>
  <c r="T113" i="3"/>
  <c r="D113" i="1" s="1"/>
  <c r="T129" i="3"/>
  <c r="D129" i="1" s="1"/>
  <c r="T145" i="3"/>
  <c r="D145" i="1" s="1"/>
  <c r="T161" i="3"/>
  <c r="D161" i="1" s="1"/>
  <c r="T176" i="3"/>
  <c r="D176" i="1" s="1"/>
  <c r="T192" i="3"/>
  <c r="D192" i="1" s="1"/>
  <c r="T149" i="3"/>
  <c r="D149" i="1" s="1"/>
  <c r="T117" i="3"/>
  <c r="D117" i="1" s="1"/>
  <c r="T180" i="3"/>
  <c r="D180" i="1" s="1"/>
  <c r="T133" i="3"/>
  <c r="D133" i="1" s="1"/>
  <c r="T196" i="3"/>
  <c r="D196" i="1" s="1"/>
  <c r="T5" i="3"/>
  <c r="L265" i="7"/>
  <c r="K265" i="7" s="1"/>
  <c r="F80" i="1"/>
  <c r="F133" i="1"/>
  <c r="N153" i="5"/>
  <c r="F256" i="1"/>
  <c r="N129" i="5"/>
  <c r="N96" i="5"/>
  <c r="C5" i="1"/>
  <c r="F99" i="1"/>
  <c r="N34" i="5"/>
  <c r="F259" i="1"/>
  <c r="F69" i="1"/>
  <c r="T209" i="3"/>
  <c r="D209" i="1" s="1"/>
  <c r="T146" i="3"/>
  <c r="D146" i="1" s="1"/>
  <c r="T55" i="3"/>
  <c r="D55" i="1" s="1"/>
  <c r="T243" i="3"/>
  <c r="D243" i="1" s="1"/>
  <c r="T179" i="3"/>
  <c r="D179" i="1" s="1"/>
  <c r="T89" i="3"/>
  <c r="D89" i="1" s="1"/>
  <c r="T26" i="3"/>
  <c r="D26" i="1" s="1"/>
  <c r="T229" i="3"/>
  <c r="D229" i="1" s="1"/>
  <c r="T165" i="3"/>
  <c r="D165" i="1" s="1"/>
  <c r="T75" i="3"/>
  <c r="D75" i="1" s="1"/>
  <c r="T247" i="3"/>
  <c r="D247" i="1" s="1"/>
  <c r="T183" i="3"/>
  <c r="D183" i="1" s="1"/>
  <c r="T93" i="3"/>
  <c r="D93" i="1" s="1"/>
  <c r="T30" i="3"/>
  <c r="D30" i="1" s="1"/>
  <c r="T255" i="3"/>
  <c r="D255" i="1" s="1"/>
  <c r="T144" i="3"/>
  <c r="D144" i="1" s="1"/>
  <c r="T201" i="3"/>
  <c r="D201" i="1" s="1"/>
  <c r="T138" i="3"/>
  <c r="D138" i="1" s="1"/>
  <c r="T48" i="3"/>
  <c r="D48" i="1" s="1"/>
  <c r="T219" i="3"/>
  <c r="D219" i="1" s="1"/>
  <c r="T156" i="3"/>
  <c r="D156" i="1" s="1"/>
  <c r="T65" i="3"/>
  <c r="D65" i="1" s="1"/>
  <c r="T221" i="3"/>
  <c r="D221" i="1" s="1"/>
  <c r="T158" i="3"/>
  <c r="D158" i="1" s="1"/>
  <c r="T36" i="3"/>
  <c r="D36" i="1" s="1"/>
  <c r="T160" i="3"/>
  <c r="D160" i="1" s="1"/>
  <c r="T18" i="3"/>
  <c r="D18" i="1" s="1"/>
  <c r="F171" i="1"/>
  <c r="N171" i="5"/>
  <c r="F46" i="1"/>
  <c r="F71" i="1"/>
  <c r="C142" i="1"/>
  <c r="G263" i="2"/>
  <c r="G265" i="2" s="1"/>
  <c r="F102" i="1"/>
  <c r="F52" i="1"/>
  <c r="F215" i="1"/>
  <c r="F204" i="1"/>
  <c r="N67" i="5"/>
  <c r="F22" i="1"/>
  <c r="F225" i="1"/>
  <c r="N32" i="5"/>
  <c r="N136" i="5"/>
  <c r="T245" i="3"/>
  <c r="D245" i="1" s="1"/>
  <c r="T181" i="3"/>
  <c r="D181" i="1" s="1"/>
  <c r="T91" i="3"/>
  <c r="D91" i="1" s="1"/>
  <c r="T28" i="3"/>
  <c r="D28" i="1" s="1"/>
  <c r="T199" i="3"/>
  <c r="D199" i="1" s="1"/>
  <c r="T136" i="3"/>
  <c r="D136" i="1" s="1"/>
  <c r="T46" i="3"/>
  <c r="D46" i="1" s="1"/>
  <c r="T67" i="3"/>
  <c r="D67" i="1" s="1"/>
  <c r="T175" i="3"/>
  <c r="D175" i="1" s="1"/>
  <c r="T22" i="3"/>
  <c r="D22" i="1" s="1"/>
  <c r="T217" i="3"/>
  <c r="D217" i="1" s="1"/>
  <c r="T154" i="3"/>
  <c r="D154" i="1" s="1"/>
  <c r="T63" i="3"/>
  <c r="D63" i="1" s="1"/>
  <c r="T235" i="3"/>
  <c r="D235" i="1" s="1"/>
  <c r="T171" i="3"/>
  <c r="D171" i="1" s="1"/>
  <c r="T81" i="3"/>
  <c r="D81" i="1" s="1"/>
  <c r="T237" i="3"/>
  <c r="D237" i="1" s="1"/>
  <c r="T173" i="3"/>
  <c r="D173" i="1" s="1"/>
  <c r="T191" i="3"/>
  <c r="D191" i="1" s="1"/>
  <c r="T38" i="3"/>
  <c r="D38" i="1" s="1"/>
  <c r="F174" i="1" l="1"/>
  <c r="F161" i="1"/>
  <c r="N7" i="5"/>
  <c r="N126" i="5"/>
  <c r="N37" i="5"/>
  <c r="N76" i="5"/>
  <c r="F186" i="1"/>
  <c r="F12" i="1"/>
  <c r="N49" i="5"/>
  <c r="F146" i="1"/>
  <c r="N189" i="5"/>
  <c r="N202" i="5"/>
  <c r="P202" i="5" s="1"/>
  <c r="R202" i="5" s="1"/>
  <c r="V202" i="5" s="1"/>
  <c r="F165" i="1"/>
  <c r="F135" i="1"/>
  <c r="F54" i="1"/>
  <c r="N27" i="5"/>
  <c r="P27" i="5" s="1"/>
  <c r="R27" i="5" s="1"/>
  <c r="V27" i="5" s="1"/>
  <c r="N56" i="5"/>
  <c r="N208" i="5"/>
  <c r="F231" i="1"/>
  <c r="N172" i="5"/>
  <c r="P172" i="5" s="1"/>
  <c r="R172" i="5" s="1"/>
  <c r="V172" i="5" s="1"/>
  <c r="N179" i="5"/>
  <c r="F158" i="1"/>
  <c r="N15" i="5"/>
  <c r="N92" i="5"/>
  <c r="P92" i="5" s="1"/>
  <c r="R92" i="5" s="1"/>
  <c r="V92" i="5" s="1"/>
  <c r="N113" i="5"/>
  <c r="N88" i="5"/>
  <c r="N170" i="5"/>
  <c r="F125" i="1"/>
  <c r="F190" i="1"/>
  <c r="N140" i="5"/>
  <c r="F246" i="1"/>
  <c r="F184" i="1"/>
  <c r="F239" i="1"/>
  <c r="F261" i="1"/>
  <c r="F111" i="1"/>
  <c r="F201" i="1"/>
  <c r="F47" i="1"/>
  <c r="F100" i="1"/>
  <c r="F149" i="1"/>
  <c r="F97" i="1"/>
  <c r="F185" i="1"/>
  <c r="F93" i="1"/>
  <c r="F151" i="1"/>
  <c r="F44" i="1"/>
  <c r="F40" i="1"/>
  <c r="F109" i="1"/>
  <c r="F23" i="1"/>
  <c r="F206" i="1"/>
  <c r="F176" i="1"/>
  <c r="F85" i="1"/>
  <c r="F89" i="1"/>
  <c r="F141" i="1"/>
  <c r="F230" i="1"/>
  <c r="F6" i="1"/>
  <c r="F257" i="1"/>
  <c r="F152" i="1"/>
  <c r="F5" i="1"/>
  <c r="F38" i="1"/>
  <c r="F194" i="1"/>
  <c r="F221" i="1"/>
  <c r="F244" i="1"/>
  <c r="F181" i="1"/>
  <c r="F124" i="1"/>
  <c r="F58" i="1"/>
  <c r="F114" i="1"/>
  <c r="F118" i="1"/>
  <c r="N144" i="5"/>
  <c r="N210" i="5"/>
  <c r="P210" i="5" s="1"/>
  <c r="R210" i="5" s="1"/>
  <c r="V210" i="5" s="1"/>
  <c r="F143" i="1"/>
  <c r="N198" i="5"/>
  <c r="N229" i="5"/>
  <c r="F178" i="1"/>
  <c r="F134" i="1"/>
  <c r="N166" i="5"/>
  <c r="P166" i="5" s="1"/>
  <c r="R166" i="5" s="1"/>
  <c r="V166" i="5" s="1"/>
  <c r="F216" i="1"/>
  <c r="F180" i="1"/>
  <c r="F127" i="1"/>
  <c r="F154" i="1"/>
  <c r="F145" i="1"/>
  <c r="N35" i="5"/>
  <c r="P35" i="5" s="1"/>
  <c r="R35" i="5" s="1"/>
  <c r="V35" i="5" s="1"/>
  <c r="F62" i="1"/>
  <c r="N175" i="5"/>
  <c r="P175" i="5" s="1"/>
  <c r="R175" i="5" s="1"/>
  <c r="V175" i="5" s="1"/>
  <c r="F240" i="1"/>
  <c r="N232" i="5"/>
  <c r="P232" i="5" s="1"/>
  <c r="R232" i="5" s="1"/>
  <c r="V232" i="5" s="1"/>
  <c r="N183" i="5"/>
  <c r="N260" i="5"/>
  <c r="N17" i="5"/>
  <c r="P17" i="5" s="1"/>
  <c r="R17" i="5" s="1"/>
  <c r="V17" i="5" s="1"/>
  <c r="F121" i="1"/>
  <c r="N228" i="5"/>
  <c r="P228" i="5" s="1"/>
  <c r="R228" i="5" s="1"/>
  <c r="V228" i="5" s="1"/>
  <c r="F197" i="1"/>
  <c r="N226" i="5"/>
  <c r="P226" i="5" s="1"/>
  <c r="R226" i="5" s="1"/>
  <c r="V226" i="5" s="1"/>
  <c r="N218" i="5"/>
  <c r="P218" i="5" s="1"/>
  <c r="R218" i="5" s="1"/>
  <c r="V218" i="5" s="1"/>
  <c r="N9" i="5"/>
  <c r="P9" i="5" s="1"/>
  <c r="R9" i="5" s="1"/>
  <c r="V9" i="5" s="1"/>
  <c r="F30" i="1"/>
  <c r="F116" i="1"/>
  <c r="N157" i="5"/>
  <c r="P157" i="5" s="1"/>
  <c r="R157" i="5" s="1"/>
  <c r="V157" i="5" s="1"/>
  <c r="N106" i="5"/>
  <c r="P106" i="5" s="1"/>
  <c r="R106" i="5" s="1"/>
  <c r="V106" i="5" s="1"/>
  <c r="F233" i="1"/>
  <c r="N72" i="5"/>
  <c r="F137" i="1"/>
  <c r="F28" i="1"/>
  <c r="F255" i="1"/>
  <c r="F217" i="1"/>
  <c r="N61" i="5"/>
  <c r="P61" i="5" s="1"/>
  <c r="R61" i="5" s="1"/>
  <c r="V61" i="5" s="1"/>
  <c r="F188" i="1"/>
  <c r="F205" i="1"/>
  <c r="N130" i="5"/>
  <c r="P130" i="5" s="1"/>
  <c r="R130" i="5" s="1"/>
  <c r="V130" i="5" s="1"/>
  <c r="N79" i="5"/>
  <c r="P79" i="5" s="1"/>
  <c r="R79" i="5" s="1"/>
  <c r="V79" i="5" s="1"/>
  <c r="N195" i="5"/>
  <c r="F245" i="1"/>
  <c r="N18" i="5"/>
  <c r="P18" i="5" s="1"/>
  <c r="R18" i="5" s="1"/>
  <c r="V18" i="5" s="1"/>
  <c r="F193" i="1"/>
  <c r="N81" i="5"/>
  <c r="P81" i="5" s="1"/>
  <c r="R81" i="5" s="1"/>
  <c r="V81" i="5" s="1"/>
  <c r="F213" i="1"/>
  <c r="F167" i="1"/>
  <c r="N20" i="5"/>
  <c r="P20" i="5" s="1"/>
  <c r="R20" i="5" s="1"/>
  <c r="V20" i="5" s="1"/>
  <c r="N122" i="5"/>
  <c r="F236" i="1"/>
  <c r="F14" i="1"/>
  <c r="N237" i="5"/>
  <c r="P237" i="5" s="1"/>
  <c r="R237" i="5" s="1"/>
  <c r="V237" i="5" s="1"/>
  <c r="F42" i="1"/>
  <c r="N148" i="5"/>
  <c r="P148" i="5" s="1"/>
  <c r="R148" i="5" s="1"/>
  <c r="V148" i="5" s="1"/>
  <c r="N235" i="5"/>
  <c r="F222" i="1"/>
  <c r="F26" i="1"/>
  <c r="F150" i="1"/>
  <c r="F110" i="1"/>
  <c r="F227" i="1"/>
  <c r="F131" i="1"/>
  <c r="F187" i="1"/>
  <c r="F252" i="1"/>
  <c r="N192" i="5"/>
  <c r="P192" i="5" s="1"/>
  <c r="R192" i="5" s="1"/>
  <c r="V192" i="5" s="1"/>
  <c r="N95" i="5"/>
  <c r="N66" i="5"/>
  <c r="P66" i="5" s="1"/>
  <c r="R66" i="5" s="1"/>
  <c r="V66" i="5" s="1"/>
  <c r="N156" i="5"/>
  <c r="P156" i="5" s="1"/>
  <c r="R156" i="5" s="1"/>
  <c r="V156" i="5" s="1"/>
  <c r="F90" i="1"/>
  <c r="F254" i="1"/>
  <c r="F219" i="1"/>
  <c r="F45" i="1"/>
  <c r="N68" i="5"/>
  <c r="P68" i="5" s="1"/>
  <c r="R68" i="5" s="1"/>
  <c r="V68" i="5" s="1"/>
  <c r="F87" i="1"/>
  <c r="F251" i="1"/>
  <c r="F115" i="1"/>
  <c r="F242" i="1"/>
  <c r="F123" i="1"/>
  <c r="F238" i="1"/>
  <c r="F82" i="1"/>
  <c r="F108" i="1"/>
  <c r="F43" i="1"/>
  <c r="F163" i="1"/>
  <c r="F86" i="1"/>
  <c r="F212" i="1"/>
  <c r="F55" i="1"/>
  <c r="N53" i="5"/>
  <c r="P53" i="5" s="1"/>
  <c r="R53" i="5" s="1"/>
  <c r="V53" i="5" s="1"/>
  <c r="F196" i="1"/>
  <c r="F74" i="1"/>
  <c r="F200" i="1"/>
  <c r="N191" i="5"/>
  <c r="P191" i="5" s="1"/>
  <c r="R191" i="5" s="1"/>
  <c r="V191" i="5" s="1"/>
  <c r="F155" i="1"/>
  <c r="F64" i="1"/>
  <c r="F139" i="1"/>
  <c r="F138" i="1"/>
  <c r="F16" i="1"/>
  <c r="F36" i="1"/>
  <c r="N83" i="5"/>
  <c r="P83" i="5" s="1"/>
  <c r="R83" i="5" s="1"/>
  <c r="V83" i="5" s="1"/>
  <c r="N162" i="5"/>
  <c r="P162" i="5" s="1"/>
  <c r="R162" i="5" s="1"/>
  <c r="V162" i="5" s="1"/>
  <c r="N160" i="5"/>
  <c r="P160" i="5" s="1"/>
  <c r="R160" i="5" s="1"/>
  <c r="V160" i="5" s="1"/>
  <c r="N159" i="5"/>
  <c r="P159" i="5" s="1"/>
  <c r="R159" i="5" s="1"/>
  <c r="V159" i="5" s="1"/>
  <c r="N243" i="5"/>
  <c r="P243" i="5" s="1"/>
  <c r="R243" i="5" s="1"/>
  <c r="V243" i="5" s="1"/>
  <c r="N262" i="5"/>
  <c r="P262" i="5" s="1"/>
  <c r="R262" i="5" s="1"/>
  <c r="V262" i="5" s="1"/>
  <c r="N241" i="5"/>
  <c r="P241" i="5" s="1"/>
  <c r="R241" i="5" s="1"/>
  <c r="V241" i="5" s="1"/>
  <c r="F120" i="1"/>
  <c r="N128" i="5"/>
  <c r="P128" i="5" s="1"/>
  <c r="R128" i="5" s="1"/>
  <c r="V128" i="5" s="1"/>
  <c r="F11" i="1"/>
  <c r="N103" i="5"/>
  <c r="P103" i="5" s="1"/>
  <c r="R103" i="5" s="1"/>
  <c r="V103" i="5" s="1"/>
  <c r="F21" i="1"/>
  <c r="N248" i="5"/>
  <c r="P248" i="5" s="1"/>
  <c r="R248" i="5" s="1"/>
  <c r="V248" i="5" s="1"/>
  <c r="F25" i="1"/>
  <c r="F169" i="1"/>
  <c r="F77" i="1"/>
  <c r="N107" i="5"/>
  <c r="F29" i="1"/>
  <c r="F39" i="1"/>
  <c r="N249" i="5"/>
  <c r="P249" i="5" s="1"/>
  <c r="R249" i="5" s="1"/>
  <c r="V249" i="5" s="1"/>
  <c r="F13" i="1"/>
  <c r="N258" i="5"/>
  <c r="P258" i="5" s="1"/>
  <c r="R258" i="5" s="1"/>
  <c r="V258" i="5" s="1"/>
  <c r="F91" i="1"/>
  <c r="N211" i="5"/>
  <c r="P211" i="5" s="1"/>
  <c r="R211" i="5" s="1"/>
  <c r="V211" i="5" s="1"/>
  <c r="F253" i="1"/>
  <c r="N19" i="5"/>
  <c r="P19" i="5" s="1"/>
  <c r="R19" i="5" s="1"/>
  <c r="V19" i="5" s="1"/>
  <c r="N63" i="5"/>
  <c r="P63" i="5" s="1"/>
  <c r="R63" i="5" s="1"/>
  <c r="V63" i="5" s="1"/>
  <c r="N117" i="5"/>
  <c r="P117" i="5" s="1"/>
  <c r="R117" i="5" s="1"/>
  <c r="V117" i="5" s="1"/>
  <c r="N250" i="5"/>
  <c r="P250" i="5" s="1"/>
  <c r="R250" i="5" s="1"/>
  <c r="V250" i="5" s="1"/>
  <c r="N75" i="5"/>
  <c r="P75" i="5" s="1"/>
  <c r="R75" i="5" s="1"/>
  <c r="V75" i="5" s="1"/>
  <c r="N50" i="5"/>
  <c r="P50" i="5" s="1"/>
  <c r="R50" i="5" s="1"/>
  <c r="V50" i="5" s="1"/>
  <c r="N8" i="5"/>
  <c r="P8" i="5" s="1"/>
  <c r="R8" i="5" s="1"/>
  <c r="V8" i="5" s="1"/>
  <c r="N142" i="5"/>
  <c r="N209" i="5"/>
  <c r="P209" i="5" s="1"/>
  <c r="R209" i="5" s="1"/>
  <c r="V209" i="5" s="1"/>
  <c r="N223" i="5"/>
  <c r="P223" i="5" s="1"/>
  <c r="R223" i="5" s="1"/>
  <c r="V223" i="5" s="1"/>
  <c r="N84" i="5"/>
  <c r="P84" i="5" s="1"/>
  <c r="R84" i="5" s="1"/>
  <c r="V84" i="5" s="1"/>
  <c r="N70" i="5"/>
  <c r="P70" i="5" s="1"/>
  <c r="R70" i="5" s="1"/>
  <c r="V70" i="5" s="1"/>
  <c r="N177" i="5"/>
  <c r="P177" i="5" s="1"/>
  <c r="R177" i="5" s="1"/>
  <c r="V177" i="5" s="1"/>
  <c r="N101" i="5"/>
  <c r="P101" i="5" s="1"/>
  <c r="R101" i="5" s="1"/>
  <c r="V101" i="5" s="1"/>
  <c r="N220" i="5"/>
  <c r="P220" i="5" s="1"/>
  <c r="R220" i="5" s="1"/>
  <c r="V220" i="5" s="1"/>
  <c r="N31" i="5"/>
  <c r="P31" i="5" s="1"/>
  <c r="R31" i="5" s="1"/>
  <c r="V31" i="5" s="1"/>
  <c r="N41" i="5"/>
  <c r="P41" i="5" s="1"/>
  <c r="R41" i="5" s="1"/>
  <c r="V41" i="5" s="1"/>
  <c r="L263" i="5"/>
  <c r="L265" i="5" s="1"/>
  <c r="F10" i="1"/>
  <c r="F119" i="1"/>
  <c r="F78" i="1"/>
  <c r="F105" i="1"/>
  <c r="F132" i="1"/>
  <c r="F173" i="1"/>
  <c r="F73" i="1"/>
  <c r="F214" i="1"/>
  <c r="N247" i="5"/>
  <c r="P247" i="5" s="1"/>
  <c r="R247" i="5" s="1"/>
  <c r="V247" i="5" s="1"/>
  <c r="N182" i="5"/>
  <c r="P182" i="5" s="1"/>
  <c r="R182" i="5" s="1"/>
  <c r="V182" i="5" s="1"/>
  <c r="N112" i="5"/>
  <c r="P112" i="5" s="1"/>
  <c r="R112" i="5" s="1"/>
  <c r="V112" i="5" s="1"/>
  <c r="N104" i="5"/>
  <c r="P104" i="5" s="1"/>
  <c r="R104" i="5" s="1"/>
  <c r="V104" i="5" s="1"/>
  <c r="N168" i="5"/>
  <c r="P168" i="5" s="1"/>
  <c r="R168" i="5" s="1"/>
  <c r="V168" i="5" s="1"/>
  <c r="N57" i="5"/>
  <c r="P57" i="5" s="1"/>
  <c r="R57" i="5" s="1"/>
  <c r="V57" i="5" s="1"/>
  <c r="N59" i="5"/>
  <c r="P59" i="5" s="1"/>
  <c r="R59" i="5" s="1"/>
  <c r="V59" i="5" s="1"/>
  <c r="F147" i="1"/>
  <c r="F94" i="1"/>
  <c r="F164" i="1"/>
  <c r="F182" i="1"/>
  <c r="F234" i="1"/>
  <c r="F199" i="1"/>
  <c r="P107" i="5"/>
  <c r="R107" i="5" s="1"/>
  <c r="V107" i="5" s="1"/>
  <c r="P105" i="5"/>
  <c r="R105" i="5" s="1"/>
  <c r="V105" i="5" s="1"/>
  <c r="P16" i="5"/>
  <c r="R16" i="5" s="1"/>
  <c r="V16" i="5" s="1"/>
  <c r="P146" i="5"/>
  <c r="R146" i="5" s="1"/>
  <c r="V146" i="5" s="1"/>
  <c r="P43" i="5"/>
  <c r="R43" i="5" s="1"/>
  <c r="V43" i="5" s="1"/>
  <c r="P6" i="5"/>
  <c r="R6" i="5" s="1"/>
  <c r="V6" i="5" s="1"/>
  <c r="P132" i="5"/>
  <c r="R132" i="5" s="1"/>
  <c r="V132" i="5" s="1"/>
  <c r="P259" i="5"/>
  <c r="R259" i="5" s="1"/>
  <c r="V259" i="5" s="1"/>
  <c r="P197" i="5"/>
  <c r="R197" i="5" s="1"/>
  <c r="V197" i="5" s="1"/>
  <c r="P29" i="5"/>
  <c r="R29" i="5" s="1"/>
  <c r="V29" i="5" s="1"/>
  <c r="P163" i="5"/>
  <c r="R163" i="5" s="1"/>
  <c r="V163" i="5" s="1"/>
  <c r="P189" i="5"/>
  <c r="R189" i="5" s="1"/>
  <c r="V189" i="5" s="1"/>
  <c r="P86" i="5"/>
  <c r="R86" i="5" s="1"/>
  <c r="V86" i="5" s="1"/>
  <c r="P212" i="5"/>
  <c r="R212" i="5" s="1"/>
  <c r="V212" i="5" s="1"/>
  <c r="P97" i="5"/>
  <c r="R97" i="5" s="1"/>
  <c r="V97" i="5" s="1"/>
  <c r="P99" i="5"/>
  <c r="R99" i="5" s="1"/>
  <c r="V99" i="5" s="1"/>
  <c r="P96" i="5"/>
  <c r="R96" i="5" s="1"/>
  <c r="V96" i="5" s="1"/>
  <c r="P118" i="5"/>
  <c r="R118" i="5" s="1"/>
  <c r="V118" i="5" s="1"/>
  <c r="P129" i="5"/>
  <c r="R129" i="5" s="1"/>
  <c r="V129" i="5" s="1"/>
  <c r="P93" i="5"/>
  <c r="R93" i="5" s="1"/>
  <c r="V93" i="5" s="1"/>
  <c r="P151" i="5"/>
  <c r="R151" i="5" s="1"/>
  <c r="V151" i="5" s="1"/>
  <c r="P153" i="5"/>
  <c r="R153" i="5" s="1"/>
  <c r="V153" i="5" s="1"/>
  <c r="P26" i="5"/>
  <c r="R26" i="5" s="1"/>
  <c r="V26" i="5" s="1"/>
  <c r="P173" i="5"/>
  <c r="R173" i="5" s="1"/>
  <c r="V173" i="5" s="1"/>
  <c r="P144" i="5"/>
  <c r="R144" i="5" s="1"/>
  <c r="V144" i="5" s="1"/>
  <c r="P113" i="5"/>
  <c r="R113" i="5" s="1"/>
  <c r="V113" i="5" s="1"/>
  <c r="C263" i="1"/>
  <c r="C265" i="1" s="1"/>
  <c r="P82" i="5"/>
  <c r="R82" i="5" s="1"/>
  <c r="V82" i="5" s="1"/>
  <c r="P208" i="5"/>
  <c r="R208" i="5" s="1"/>
  <c r="V208" i="5" s="1"/>
  <c r="P108" i="5"/>
  <c r="R108" i="5" s="1"/>
  <c r="V108" i="5" s="1"/>
  <c r="P235" i="5"/>
  <c r="R235" i="5" s="1"/>
  <c r="V235" i="5" s="1"/>
  <c r="P169" i="5"/>
  <c r="R169" i="5" s="1"/>
  <c r="V169" i="5" s="1"/>
  <c r="P77" i="5"/>
  <c r="R77" i="5" s="1"/>
  <c r="V77" i="5" s="1"/>
  <c r="D5" i="1"/>
  <c r="P48" i="5"/>
  <c r="R48" i="5" s="1"/>
  <c r="V48" i="5" s="1"/>
  <c r="P74" i="5"/>
  <c r="R74" i="5" s="1"/>
  <c r="V74" i="5" s="1"/>
  <c r="P200" i="5"/>
  <c r="R200" i="5" s="1"/>
  <c r="V200" i="5" s="1"/>
  <c r="P227" i="5"/>
  <c r="R227" i="5" s="1"/>
  <c r="V227" i="5" s="1"/>
  <c r="P125" i="5"/>
  <c r="R125" i="5" s="1"/>
  <c r="V125" i="5" s="1"/>
  <c r="P120" i="5"/>
  <c r="R120" i="5" s="1"/>
  <c r="V120" i="5" s="1"/>
  <c r="P194" i="5"/>
  <c r="R194" i="5" s="1"/>
  <c r="V194" i="5" s="1"/>
  <c r="P28" i="5"/>
  <c r="R28" i="5" s="1"/>
  <c r="V28" i="5" s="1"/>
  <c r="P158" i="5"/>
  <c r="R158" i="5" s="1"/>
  <c r="V158" i="5" s="1"/>
  <c r="P54" i="5"/>
  <c r="R54" i="5" s="1"/>
  <c r="V54" i="5" s="1"/>
  <c r="P180" i="5"/>
  <c r="R180" i="5" s="1"/>
  <c r="V180" i="5" s="1"/>
  <c r="P65" i="5"/>
  <c r="R65" i="5" s="1"/>
  <c r="V65" i="5" s="1"/>
  <c r="P155" i="5"/>
  <c r="R155" i="5" s="1"/>
  <c r="V155" i="5" s="1"/>
  <c r="P64" i="5"/>
  <c r="R64" i="5" s="1"/>
  <c r="V64" i="5" s="1"/>
  <c r="P190" i="5"/>
  <c r="R190" i="5" s="1"/>
  <c r="V190" i="5" s="1"/>
  <c r="P24" i="5"/>
  <c r="R24" i="5" s="1"/>
  <c r="V24" i="5" s="1"/>
  <c r="P154" i="5"/>
  <c r="R154" i="5" s="1"/>
  <c r="V154" i="5" s="1"/>
  <c r="P98" i="5"/>
  <c r="R98" i="5" s="1"/>
  <c r="V98" i="5" s="1"/>
  <c r="P224" i="5"/>
  <c r="R224" i="5" s="1"/>
  <c r="V224" i="5" s="1"/>
  <c r="P124" i="5"/>
  <c r="R124" i="5" s="1"/>
  <c r="V124" i="5" s="1"/>
  <c r="P251" i="5"/>
  <c r="R251" i="5" s="1"/>
  <c r="V251" i="5" s="1"/>
  <c r="P176" i="5"/>
  <c r="R176" i="5" s="1"/>
  <c r="V176" i="5" s="1"/>
  <c r="T263" i="3"/>
  <c r="T265" i="3" s="1"/>
  <c r="P136" i="5"/>
  <c r="R136" i="5" s="1"/>
  <c r="V136" i="5" s="1"/>
  <c r="P119" i="5"/>
  <c r="R119" i="5" s="1"/>
  <c r="V119" i="5" s="1"/>
  <c r="P95" i="5"/>
  <c r="R95" i="5" s="1"/>
  <c r="V95" i="5" s="1"/>
  <c r="P225" i="5"/>
  <c r="R225" i="5" s="1"/>
  <c r="V225" i="5" s="1"/>
  <c r="P204" i="5"/>
  <c r="R204" i="5" s="1"/>
  <c r="V204" i="5" s="1"/>
  <c r="P52" i="5"/>
  <c r="R52" i="5" s="1"/>
  <c r="V52" i="5" s="1"/>
  <c r="P12" i="5"/>
  <c r="R12" i="5" s="1"/>
  <c r="V12" i="5" s="1"/>
  <c r="P102" i="5"/>
  <c r="R102" i="5" s="1"/>
  <c r="V102" i="5" s="1"/>
  <c r="P239" i="5"/>
  <c r="R239" i="5" s="1"/>
  <c r="V239" i="5" s="1"/>
  <c r="P261" i="5"/>
  <c r="R261" i="5" s="1"/>
  <c r="V261" i="5" s="1"/>
  <c r="P49" i="5"/>
  <c r="R49" i="5" s="1"/>
  <c r="V49" i="5" s="1"/>
  <c r="P134" i="5"/>
  <c r="R134" i="5" s="1"/>
  <c r="V134" i="5" s="1"/>
  <c r="P222" i="5"/>
  <c r="R222" i="5" s="1"/>
  <c r="V222" i="5" s="1"/>
  <c r="P256" i="5"/>
  <c r="R256" i="5" s="1"/>
  <c r="V256" i="5" s="1"/>
  <c r="P219" i="5"/>
  <c r="R219" i="5" s="1"/>
  <c r="V219" i="5" s="1"/>
  <c r="P199" i="5"/>
  <c r="R199" i="5" s="1"/>
  <c r="V199" i="5" s="1"/>
  <c r="P257" i="5"/>
  <c r="R257" i="5" s="1"/>
  <c r="V257" i="5" s="1"/>
  <c r="P179" i="5"/>
  <c r="R179" i="5" s="1"/>
  <c r="V179" i="5" s="1"/>
  <c r="P147" i="5"/>
  <c r="R147" i="5" s="1"/>
  <c r="V147" i="5" s="1"/>
  <c r="P260" i="5"/>
  <c r="R260" i="5" s="1"/>
  <c r="V260" i="5" s="1"/>
  <c r="P80" i="5"/>
  <c r="R80" i="5" s="1"/>
  <c r="V80" i="5" s="1"/>
  <c r="P88" i="5"/>
  <c r="R88" i="5" s="1"/>
  <c r="V88" i="5" s="1"/>
  <c r="P216" i="5"/>
  <c r="R216" i="5" s="1"/>
  <c r="V216" i="5" s="1"/>
  <c r="P165" i="5"/>
  <c r="R165" i="5" s="1"/>
  <c r="V165" i="5" s="1"/>
  <c r="P196" i="5"/>
  <c r="R196" i="5" s="1"/>
  <c r="V196" i="5" s="1"/>
  <c r="P213" i="5"/>
  <c r="R213" i="5" s="1"/>
  <c r="V213" i="5" s="1"/>
  <c r="P21" i="5"/>
  <c r="R21" i="5" s="1"/>
  <c r="V21" i="5" s="1"/>
  <c r="P62" i="5"/>
  <c r="R62" i="5" s="1"/>
  <c r="V62" i="5" s="1"/>
  <c r="P10" i="5"/>
  <c r="R10" i="5" s="1"/>
  <c r="V10" i="5" s="1"/>
  <c r="P56" i="5"/>
  <c r="R56" i="5" s="1"/>
  <c r="V56" i="5" s="1"/>
  <c r="P32" i="5"/>
  <c r="R32" i="5" s="1"/>
  <c r="V32" i="5" s="1"/>
  <c r="P58" i="5"/>
  <c r="R58" i="5" s="1"/>
  <c r="V58" i="5" s="1"/>
  <c r="P184" i="5"/>
  <c r="R184" i="5" s="1"/>
  <c r="V184" i="5" s="1"/>
  <c r="P22" i="5"/>
  <c r="R22" i="5" s="1"/>
  <c r="V22" i="5" s="1"/>
  <c r="P67" i="5"/>
  <c r="R67" i="5" s="1"/>
  <c r="V67" i="5" s="1"/>
  <c r="P78" i="5"/>
  <c r="R78" i="5" s="1"/>
  <c r="V78" i="5" s="1"/>
  <c r="P89" i="5"/>
  <c r="R89" i="5" s="1"/>
  <c r="V89" i="5" s="1"/>
  <c r="P15" i="5"/>
  <c r="R15" i="5" s="1"/>
  <c r="V15" i="5" s="1"/>
  <c r="P115" i="5"/>
  <c r="R115" i="5" s="1"/>
  <c r="V115" i="5" s="1"/>
  <c r="P242" i="5"/>
  <c r="R242" i="5" s="1"/>
  <c r="V242" i="5" s="1"/>
  <c r="P205" i="5"/>
  <c r="R205" i="5" s="1"/>
  <c r="V205" i="5" s="1"/>
  <c r="P25" i="5"/>
  <c r="R25" i="5" s="1"/>
  <c r="V25" i="5" s="1"/>
  <c r="P111" i="5"/>
  <c r="R111" i="5" s="1"/>
  <c r="V111" i="5" s="1"/>
  <c r="P238" i="5"/>
  <c r="R238" i="5" s="1"/>
  <c r="V238" i="5" s="1"/>
  <c r="P71" i="5"/>
  <c r="R71" i="5" s="1"/>
  <c r="V71" i="5" s="1"/>
  <c r="P201" i="5"/>
  <c r="R201" i="5" s="1"/>
  <c r="V201" i="5" s="1"/>
  <c r="P234" i="5"/>
  <c r="R234" i="5" s="1"/>
  <c r="V234" i="5" s="1"/>
  <c r="P141" i="5"/>
  <c r="R141" i="5" s="1"/>
  <c r="V141" i="5" s="1"/>
  <c r="P231" i="5"/>
  <c r="R231" i="5" s="1"/>
  <c r="V231" i="5" s="1"/>
  <c r="P230" i="5"/>
  <c r="R230" i="5" s="1"/>
  <c r="V230" i="5" s="1"/>
  <c r="P69" i="5"/>
  <c r="R69" i="5" s="1"/>
  <c r="V69" i="5" s="1"/>
  <c r="P195" i="5"/>
  <c r="R195" i="5" s="1"/>
  <c r="V195" i="5" s="1"/>
  <c r="P36" i="5"/>
  <c r="R36" i="5" s="1"/>
  <c r="V36" i="5" s="1"/>
  <c r="P47" i="5"/>
  <c r="R47" i="5" s="1"/>
  <c r="V47" i="5" s="1"/>
  <c r="P252" i="5"/>
  <c r="R252" i="5" s="1"/>
  <c r="V252" i="5" s="1"/>
  <c r="P183" i="5"/>
  <c r="R183" i="5" s="1"/>
  <c r="V183" i="5" s="1"/>
  <c r="P100" i="5"/>
  <c r="R100" i="5" s="1"/>
  <c r="V100" i="5" s="1"/>
  <c r="P122" i="5"/>
  <c r="R122" i="5" s="1"/>
  <c r="V122" i="5" s="1"/>
  <c r="P253" i="5"/>
  <c r="R253" i="5" s="1"/>
  <c r="V253" i="5" s="1"/>
  <c r="P149" i="5"/>
  <c r="R149" i="5" s="1"/>
  <c r="V149" i="5" s="1"/>
  <c r="P34" i="5"/>
  <c r="R34" i="5" s="1"/>
  <c r="V34" i="5" s="1"/>
  <c r="P39" i="5"/>
  <c r="R39" i="5" s="1"/>
  <c r="V39" i="5" s="1"/>
  <c r="P245" i="5"/>
  <c r="R245" i="5" s="1"/>
  <c r="V245" i="5" s="1"/>
  <c r="P55" i="5"/>
  <c r="R55" i="5" s="1"/>
  <c r="V55" i="5" s="1"/>
  <c r="P185" i="5"/>
  <c r="R185" i="5" s="1"/>
  <c r="V185" i="5" s="1"/>
  <c r="P30" i="5"/>
  <c r="R30" i="5" s="1"/>
  <c r="V30" i="5" s="1"/>
  <c r="P126" i="5"/>
  <c r="R126" i="5" s="1"/>
  <c r="V126" i="5" s="1"/>
  <c r="P90" i="5"/>
  <c r="R90" i="5" s="1"/>
  <c r="V90" i="5" s="1"/>
  <c r="P236" i="5"/>
  <c r="R236" i="5" s="1"/>
  <c r="V236" i="5" s="1"/>
  <c r="P13" i="5"/>
  <c r="R13" i="5" s="1"/>
  <c r="V13" i="5" s="1"/>
  <c r="P44" i="5"/>
  <c r="R44" i="5" s="1"/>
  <c r="V44" i="5" s="1"/>
  <c r="P133" i="5"/>
  <c r="R133" i="5" s="1"/>
  <c r="V133" i="5" s="1"/>
  <c r="P40" i="5"/>
  <c r="R40" i="5" s="1"/>
  <c r="V40" i="5" s="1"/>
  <c r="P14" i="5"/>
  <c r="R14" i="5" s="1"/>
  <c r="V14" i="5" s="1"/>
  <c r="P76" i="5"/>
  <c r="R76" i="5" s="1"/>
  <c r="V76" i="5" s="1"/>
  <c r="P73" i="5"/>
  <c r="R73" i="5" s="1"/>
  <c r="V73" i="5" s="1"/>
  <c r="P214" i="5"/>
  <c r="R214" i="5" s="1"/>
  <c r="V214" i="5" s="1"/>
  <c r="P193" i="5"/>
  <c r="R193" i="5" s="1"/>
  <c r="V193" i="5" s="1"/>
  <c r="P116" i="5"/>
  <c r="R116" i="5" s="1"/>
  <c r="V116" i="5" s="1"/>
  <c r="P60" i="5"/>
  <c r="R60" i="5" s="1"/>
  <c r="V60" i="5" s="1"/>
  <c r="P143" i="5"/>
  <c r="R143" i="5" s="1"/>
  <c r="V143" i="5" s="1"/>
  <c r="P203" i="5"/>
  <c r="R203" i="5" s="1"/>
  <c r="V203" i="5" s="1"/>
  <c r="P37" i="5"/>
  <c r="R37" i="5" s="1"/>
  <c r="V37" i="5" s="1"/>
  <c r="P45" i="5"/>
  <c r="R45" i="5" s="1"/>
  <c r="V45" i="5" s="1"/>
  <c r="P150" i="5"/>
  <c r="R150" i="5" s="1"/>
  <c r="V150" i="5" s="1"/>
  <c r="P42" i="5"/>
  <c r="R42" i="5" s="1"/>
  <c r="V42" i="5" s="1"/>
  <c r="P72" i="5"/>
  <c r="R72" i="5" s="1"/>
  <c r="V72" i="5" s="1"/>
  <c r="P198" i="5"/>
  <c r="R198" i="5" s="1"/>
  <c r="V198" i="5" s="1"/>
  <c r="D263" i="1"/>
  <c r="P139" i="5"/>
  <c r="R139" i="5" s="1"/>
  <c r="V139" i="5" s="1"/>
  <c r="P188" i="5"/>
  <c r="R188" i="5" s="1"/>
  <c r="V188" i="5" s="1"/>
  <c r="P246" i="5"/>
  <c r="R246" i="5" s="1"/>
  <c r="V246" i="5" s="1"/>
  <c r="P121" i="5"/>
  <c r="R121" i="5" s="1"/>
  <c r="V121" i="5" s="1"/>
  <c r="P85" i="5"/>
  <c r="R85" i="5" s="1"/>
  <c r="V85" i="5" s="1"/>
  <c r="P229" i="5"/>
  <c r="R229" i="5" s="1"/>
  <c r="V229" i="5" s="1"/>
  <c r="P215" i="5"/>
  <c r="R215" i="5" s="1"/>
  <c r="V215" i="5" s="1"/>
  <c r="P178" i="5"/>
  <c r="R178" i="5" s="1"/>
  <c r="V178" i="5" s="1"/>
  <c r="P138" i="5"/>
  <c r="R138" i="5" s="1"/>
  <c r="V138" i="5" s="1"/>
  <c r="P123" i="5"/>
  <c r="R123" i="5" s="1"/>
  <c r="V123" i="5" s="1"/>
  <c r="P174" i="5"/>
  <c r="R174" i="5" s="1"/>
  <c r="V174" i="5" s="1"/>
  <c r="P109" i="5"/>
  <c r="R109" i="5" s="1"/>
  <c r="V109" i="5" s="1"/>
  <c r="P152" i="5"/>
  <c r="R152" i="5" s="1"/>
  <c r="V152" i="5" s="1"/>
  <c r="P207" i="5"/>
  <c r="R207" i="5" s="1"/>
  <c r="V207" i="5" s="1"/>
  <c r="P233" i="5"/>
  <c r="R233" i="5" s="1"/>
  <c r="V233" i="5" s="1"/>
  <c r="P23" i="5"/>
  <c r="R23" i="5" s="1"/>
  <c r="V23" i="5" s="1"/>
  <c r="P170" i="5"/>
  <c r="R170" i="5" s="1"/>
  <c r="V170" i="5" s="1"/>
  <c r="P94" i="5"/>
  <c r="R94" i="5" s="1"/>
  <c r="V94" i="5" s="1"/>
  <c r="P167" i="5"/>
  <c r="R167" i="5" s="1"/>
  <c r="V167" i="5" s="1"/>
  <c r="P33" i="5"/>
  <c r="R33" i="5" s="1"/>
  <c r="V33" i="5" s="1"/>
  <c r="P135" i="5"/>
  <c r="R135" i="5" s="1"/>
  <c r="V135" i="5" s="1"/>
  <c r="P145" i="5"/>
  <c r="R145" i="5" s="1"/>
  <c r="V145" i="5" s="1"/>
  <c r="P46" i="5"/>
  <c r="R46" i="5" s="1"/>
  <c r="V46" i="5" s="1"/>
  <c r="P171" i="5"/>
  <c r="R171" i="5" s="1"/>
  <c r="V171" i="5" s="1"/>
  <c r="P7" i="5"/>
  <c r="R7" i="5" s="1"/>
  <c r="V7" i="5" s="1"/>
  <c r="P240" i="5"/>
  <c r="R240" i="5" s="1"/>
  <c r="V240" i="5" s="1"/>
  <c r="P5" i="5"/>
  <c r="R5" i="5" s="1"/>
  <c r="P110" i="5"/>
  <c r="R110" i="5" s="1"/>
  <c r="V110" i="5" s="1"/>
  <c r="P137" i="5"/>
  <c r="R137" i="5" s="1"/>
  <c r="V137" i="5" s="1"/>
  <c r="P38" i="5"/>
  <c r="R38" i="5" s="1"/>
  <c r="V38" i="5" s="1"/>
  <c r="P164" i="5"/>
  <c r="R164" i="5" s="1"/>
  <c r="V164" i="5" s="1"/>
  <c r="P114" i="5"/>
  <c r="R114" i="5" s="1"/>
  <c r="V114" i="5" s="1"/>
  <c r="P131" i="5"/>
  <c r="R131" i="5" s="1"/>
  <c r="V131" i="5" s="1"/>
  <c r="P91" i="5"/>
  <c r="R91" i="5" s="1"/>
  <c r="V91" i="5" s="1"/>
  <c r="P221" i="5"/>
  <c r="R221" i="5" s="1"/>
  <c r="V221" i="5" s="1"/>
  <c r="P244" i="5"/>
  <c r="R244" i="5" s="1"/>
  <c r="V244" i="5" s="1"/>
  <c r="P255" i="5"/>
  <c r="R255" i="5" s="1"/>
  <c r="V255" i="5" s="1"/>
  <c r="P181" i="5"/>
  <c r="R181" i="5" s="1"/>
  <c r="V181" i="5" s="1"/>
  <c r="P11" i="5"/>
  <c r="R11" i="5" s="1"/>
  <c r="V11" i="5" s="1"/>
  <c r="P127" i="5"/>
  <c r="R127" i="5" s="1"/>
  <c r="V127" i="5" s="1"/>
  <c r="P254" i="5"/>
  <c r="R254" i="5" s="1"/>
  <c r="V254" i="5" s="1"/>
  <c r="P87" i="5"/>
  <c r="R87" i="5" s="1"/>
  <c r="V87" i="5" s="1"/>
  <c r="P217" i="5"/>
  <c r="R217" i="5" s="1"/>
  <c r="V217" i="5" s="1"/>
  <c r="P161" i="5"/>
  <c r="R161" i="5" s="1"/>
  <c r="V161" i="5" s="1"/>
  <c r="P187" i="5"/>
  <c r="R187" i="5" s="1"/>
  <c r="V187" i="5" s="1"/>
  <c r="P186" i="5"/>
  <c r="R186" i="5" s="1"/>
  <c r="V186" i="5" s="1"/>
  <c r="P206" i="5"/>
  <c r="R206" i="5" s="1"/>
  <c r="V206" i="5" s="1"/>
  <c r="P51" i="5"/>
  <c r="R51" i="5" s="1"/>
  <c r="V51" i="5" s="1"/>
  <c r="P140" i="5"/>
  <c r="R140" i="5" s="1"/>
  <c r="V140" i="5" s="1"/>
  <c r="P265" i="7"/>
  <c r="N263" i="5" l="1"/>
  <c r="P263" i="5" s="1"/>
  <c r="P142" i="5"/>
  <c r="R142" i="5" s="1"/>
  <c r="T142" i="5" s="1"/>
  <c r="F263" i="1"/>
  <c r="F265" i="1" s="1"/>
  <c r="T199" i="5"/>
  <c r="T188" i="5"/>
  <c r="T130" i="5"/>
  <c r="T158" i="5"/>
  <c r="T99" i="5"/>
  <c r="T233" i="5"/>
  <c r="T237" i="5"/>
  <c r="T246" i="5"/>
  <c r="T148" i="5"/>
  <c r="T165" i="5"/>
  <c r="T135" i="5"/>
  <c r="T138" i="5"/>
  <c r="T247" i="5"/>
  <c r="T248" i="5"/>
  <c r="T235" i="5"/>
  <c r="T123" i="5"/>
  <c r="T261" i="5"/>
  <c r="T154" i="5"/>
  <c r="T200" i="5"/>
  <c r="T132" i="5"/>
  <c r="T186" i="5"/>
  <c r="T11" i="5"/>
  <c r="T140" i="5"/>
  <c r="T206" i="5"/>
  <c r="T187" i="5"/>
  <c r="T161" i="5"/>
  <c r="T87" i="5"/>
  <c r="T127" i="5"/>
  <c r="T181" i="5"/>
  <c r="T128" i="5"/>
  <c r="T117" i="5"/>
  <c r="T91" i="5"/>
  <c r="T131" i="5"/>
  <c r="T209" i="5"/>
  <c r="T205" i="5"/>
  <c r="T21" i="5"/>
  <c r="T204" i="5"/>
  <c r="T224" i="5"/>
  <c r="T54" i="5"/>
  <c r="T227" i="5"/>
  <c r="T208" i="5"/>
  <c r="T51" i="5"/>
  <c r="T217" i="5"/>
  <c r="T255" i="5"/>
  <c r="T221" i="5"/>
  <c r="T167" i="5"/>
  <c r="T243" i="5"/>
  <c r="T215" i="5"/>
  <c r="T71" i="5"/>
  <c r="T162" i="5"/>
  <c r="T260" i="5"/>
  <c r="T8" i="5"/>
  <c r="T191" i="5"/>
  <c r="T77" i="5"/>
  <c r="T173" i="5"/>
  <c r="T189" i="5"/>
  <c r="T168" i="5"/>
  <c r="T61" i="5"/>
  <c r="T254" i="5"/>
  <c r="T244" i="5"/>
  <c r="T258" i="5"/>
  <c r="T170" i="5"/>
  <c r="T109" i="5"/>
  <c r="T85" i="5"/>
  <c r="T231" i="5"/>
  <c r="T180" i="5"/>
  <c r="T105" i="5"/>
  <c r="T232" i="5"/>
  <c r="T234" i="5"/>
  <c r="T50" i="5"/>
  <c r="T78" i="5"/>
  <c r="T182" i="5"/>
  <c r="T196" i="5"/>
  <c r="T179" i="5"/>
  <c r="T113" i="5"/>
  <c r="T118" i="5"/>
  <c r="T220" i="5"/>
  <c r="T164" i="5"/>
  <c r="T137" i="5"/>
  <c r="T110" i="5"/>
  <c r="T163" i="5"/>
  <c r="T107" i="5"/>
  <c r="T33" i="5"/>
  <c r="T94" i="5"/>
  <c r="T23" i="5"/>
  <c r="T207" i="5"/>
  <c r="T152" i="5"/>
  <c r="T63" i="5"/>
  <c r="T174" i="5"/>
  <c r="T228" i="5"/>
  <c r="T178" i="5"/>
  <c r="T229" i="5"/>
  <c r="T121" i="5"/>
  <c r="T17" i="5"/>
  <c r="T139" i="5"/>
  <c r="T230" i="5"/>
  <c r="T111" i="5"/>
  <c r="T242" i="5"/>
  <c r="T184" i="5"/>
  <c r="T62" i="5"/>
  <c r="T88" i="5"/>
  <c r="T256" i="5"/>
  <c r="T112" i="5"/>
  <c r="T95" i="5"/>
  <c r="T103" i="5"/>
  <c r="T190" i="5"/>
  <c r="T194" i="5"/>
  <c r="T177" i="5"/>
  <c r="T153" i="5"/>
  <c r="T223" i="5"/>
  <c r="T57" i="5"/>
  <c r="T146" i="5"/>
  <c r="T114" i="5"/>
  <c r="T38" i="5"/>
  <c r="T241" i="5"/>
  <c r="T7" i="5"/>
  <c r="T15" i="5"/>
  <c r="T222" i="5"/>
  <c r="T12" i="5"/>
  <c r="T136" i="5"/>
  <c r="T251" i="5"/>
  <c r="T41" i="5"/>
  <c r="T120" i="5"/>
  <c r="T169" i="5"/>
  <c r="T108" i="5"/>
  <c r="T82" i="5"/>
  <c r="T93" i="5"/>
  <c r="T212" i="5"/>
  <c r="T197" i="5"/>
  <c r="T166" i="5"/>
  <c r="T46" i="5"/>
  <c r="T72" i="5"/>
  <c r="T42" i="5"/>
  <c r="T45" i="5"/>
  <c r="T203" i="5"/>
  <c r="T60" i="5"/>
  <c r="T70" i="5"/>
  <c r="T84" i="5"/>
  <c r="T116" i="5"/>
  <c r="T214" i="5"/>
  <c r="T76" i="5"/>
  <c r="T40" i="5"/>
  <c r="T18" i="5"/>
  <c r="T44" i="5"/>
  <c r="T236" i="5"/>
  <c r="T90" i="5"/>
  <c r="T19" i="5"/>
  <c r="T156" i="5"/>
  <c r="T192" i="5"/>
  <c r="T185" i="5"/>
  <c r="T159" i="5"/>
  <c r="T245" i="5"/>
  <c r="T39" i="5"/>
  <c r="T34" i="5"/>
  <c r="T253" i="5"/>
  <c r="T226" i="5"/>
  <c r="T183" i="5"/>
  <c r="T47" i="5"/>
  <c r="T195" i="5"/>
  <c r="D265" i="1"/>
  <c r="R10" i="7"/>
  <c r="R14" i="7"/>
  <c r="R20" i="7"/>
  <c r="R22" i="7"/>
  <c r="R36" i="7"/>
  <c r="R38" i="7"/>
  <c r="R53" i="7"/>
  <c r="R29" i="7"/>
  <c r="R37" i="7"/>
  <c r="R45" i="7"/>
  <c r="R52" i="7"/>
  <c r="R15" i="7"/>
  <c r="R23" i="7"/>
  <c r="R31" i="7"/>
  <c r="R39" i="7"/>
  <c r="R47" i="7"/>
  <c r="R54" i="7"/>
  <c r="R17" i="7"/>
  <c r="R25" i="7"/>
  <c r="R33" i="7"/>
  <c r="R27" i="7"/>
  <c r="R58" i="7"/>
  <c r="R43" i="7"/>
  <c r="R51" i="7"/>
  <c r="M265" i="7"/>
  <c r="R19" i="7"/>
  <c r="R24" i="7"/>
  <c r="R59" i="7"/>
  <c r="R42" i="7"/>
  <c r="R26" i="7"/>
  <c r="R11" i="7"/>
  <c r="R44" i="7"/>
  <c r="R56" i="7"/>
  <c r="R57" i="7"/>
  <c r="R40" i="7"/>
  <c r="R28" i="7"/>
  <c r="R16" i="7"/>
  <c r="R55" i="7"/>
  <c r="R32" i="7"/>
  <c r="R41" i="7"/>
  <c r="R21" i="7"/>
  <c r="R6" i="7"/>
  <c r="R97" i="7"/>
  <c r="R231" i="7"/>
  <c r="R248" i="7"/>
  <c r="R242" i="7"/>
  <c r="R12" i="7"/>
  <c r="R84" i="7"/>
  <c r="R93" i="7"/>
  <c r="R211" i="7"/>
  <c r="R217" i="7"/>
  <c r="R159" i="7"/>
  <c r="R240" i="7"/>
  <c r="R160" i="7"/>
  <c r="R121" i="7"/>
  <c r="R184" i="7"/>
  <c r="R122" i="7"/>
  <c r="R185" i="7"/>
  <c r="R131" i="7"/>
  <c r="R164" i="7"/>
  <c r="R204" i="7"/>
  <c r="R158" i="7"/>
  <c r="R83" i="7"/>
  <c r="R9" i="7"/>
  <c r="R50" i="7"/>
  <c r="R207" i="7"/>
  <c r="R206" i="7"/>
  <c r="R98" i="7"/>
  <c r="R261" i="7"/>
  <c r="R123" i="7"/>
  <c r="R186" i="7"/>
  <c r="R124" i="7"/>
  <c r="R187" i="7"/>
  <c r="R149" i="7"/>
  <c r="R220" i="7"/>
  <c r="R150" i="7"/>
  <c r="R75" i="7"/>
  <c r="R104" i="7"/>
  <c r="R215" i="7"/>
  <c r="R214" i="7"/>
  <c r="R63" i="7"/>
  <c r="R92" i="7"/>
  <c r="R101" i="7"/>
  <c r="R109" i="7"/>
  <c r="R241" i="7"/>
  <c r="R119" i="7"/>
  <c r="R182" i="7"/>
  <c r="R120" i="7"/>
  <c r="R183" i="7"/>
  <c r="R145" i="7"/>
  <c r="R212" i="7"/>
  <c r="R130" i="7"/>
  <c r="R193" i="7"/>
  <c r="R194" i="7"/>
  <c r="R60" i="7"/>
  <c r="R235" i="7"/>
  <c r="R18" i="7"/>
  <c r="R209" i="7"/>
  <c r="R152" i="7"/>
  <c r="R176" i="7"/>
  <c r="R162" i="7"/>
  <c r="R234" i="7"/>
  <c r="R250" i="7"/>
  <c r="R91" i="7"/>
  <c r="R65" i="7"/>
  <c r="R253" i="7"/>
  <c r="R178" i="7"/>
  <c r="R179" i="7"/>
  <c r="R172" i="7"/>
  <c r="R7" i="7"/>
  <c r="R103" i="7"/>
  <c r="R68" i="7"/>
  <c r="R77" i="7"/>
  <c r="R259" i="7"/>
  <c r="R35" i="7"/>
  <c r="R143" i="7"/>
  <c r="R208" i="7"/>
  <c r="R144" i="7"/>
  <c r="R168" i="7"/>
  <c r="R260" i="7"/>
  <c r="R169" i="7"/>
  <c r="R116" i="7"/>
  <c r="R188" i="7"/>
  <c r="R126" i="7"/>
  <c r="R67" i="7"/>
  <c r="R96" i="7"/>
  <c r="R105" i="7"/>
  <c r="R90" i="7"/>
  <c r="R255" i="7"/>
  <c r="R78" i="7"/>
  <c r="R254" i="7"/>
  <c r="R245" i="7"/>
  <c r="R86" i="7"/>
  <c r="R170" i="7"/>
  <c r="R102" i="7"/>
  <c r="R171" i="7"/>
  <c r="R133" i="7"/>
  <c r="R196" i="7"/>
  <c r="R134" i="7"/>
  <c r="R197" i="7"/>
  <c r="R72" i="7"/>
  <c r="R76" i="7"/>
  <c r="R85" i="7"/>
  <c r="R30" i="7"/>
  <c r="R251" i="7"/>
  <c r="R218" i="7"/>
  <c r="R225" i="7"/>
  <c r="R166" i="7"/>
  <c r="R256" i="7"/>
  <c r="R167" i="7"/>
  <c r="R129" i="7"/>
  <c r="R192" i="7"/>
  <c r="R114" i="7"/>
  <c r="R177" i="7"/>
  <c r="R88" i="7"/>
  <c r="R74" i="7"/>
  <c r="R205" i="7"/>
  <c r="R147" i="7"/>
  <c r="R148" i="7"/>
  <c r="R13" i="7"/>
  <c r="R210" i="7"/>
  <c r="R127" i="7"/>
  <c r="R128" i="7"/>
  <c r="R153" i="7"/>
  <c r="R154" i="7"/>
  <c r="R246" i="7"/>
  <c r="R221" i="7"/>
  <c r="R157" i="7"/>
  <c r="R110" i="7"/>
  <c r="R89" i="7"/>
  <c r="R239" i="7"/>
  <c r="R34" i="7"/>
  <c r="R229" i="7"/>
  <c r="R232" i="7"/>
  <c r="R117" i="7"/>
  <c r="R118" i="7"/>
  <c r="R95" i="7"/>
  <c r="R113" i="7"/>
  <c r="R258" i="7"/>
  <c r="R48" i="7"/>
  <c r="R230" i="7"/>
  <c r="R141" i="7"/>
  <c r="R87" i="7"/>
  <c r="R61" i="7"/>
  <c r="R243" i="7"/>
  <c r="R249" i="7"/>
  <c r="R190" i="7"/>
  <c r="R191" i="7"/>
  <c r="R228" i="7"/>
  <c r="R216" i="7"/>
  <c r="R189" i="7"/>
  <c r="R8" i="7"/>
  <c r="R80" i="7"/>
  <c r="R46" i="7"/>
  <c r="R238" i="7"/>
  <c r="R155" i="7"/>
  <c r="R156" i="7"/>
  <c r="R180" i="7"/>
  <c r="R181" i="7"/>
  <c r="R49" i="7"/>
  <c r="R69" i="7"/>
  <c r="R151" i="7"/>
  <c r="R226" i="7"/>
  <c r="R62" i="7"/>
  <c r="R115" i="7"/>
  <c r="R132" i="7"/>
  <c r="R71" i="7"/>
  <c r="R100" i="7"/>
  <c r="R106" i="7"/>
  <c r="R227" i="7"/>
  <c r="R233" i="7"/>
  <c r="R111" i="7"/>
  <c r="R174" i="7"/>
  <c r="R112" i="7"/>
  <c r="R175" i="7"/>
  <c r="R137" i="7"/>
  <c r="R200" i="7"/>
  <c r="R138" i="7"/>
  <c r="R201" i="7"/>
  <c r="R94" i="7"/>
  <c r="R66" i="7"/>
  <c r="R163" i="7"/>
  <c r="R195" i="7"/>
  <c r="R125" i="7"/>
  <c r="R236" i="7"/>
  <c r="R173" i="7"/>
  <c r="R99" i="7"/>
  <c r="R64" i="7"/>
  <c r="R73" i="7"/>
  <c r="R223" i="7"/>
  <c r="R222" i="7"/>
  <c r="R213" i="7"/>
  <c r="R139" i="7"/>
  <c r="R202" i="7"/>
  <c r="R140" i="7"/>
  <c r="R203" i="7"/>
  <c r="R252" i="7"/>
  <c r="R165" i="7"/>
  <c r="R108" i="7"/>
  <c r="R81" i="7"/>
  <c r="R247" i="7"/>
  <c r="R262" i="7"/>
  <c r="R237" i="7"/>
  <c r="R79" i="7"/>
  <c r="R107" i="7"/>
  <c r="R219" i="7"/>
  <c r="R82" i="7"/>
  <c r="R257" i="7"/>
  <c r="R135" i="7"/>
  <c r="R198" i="7"/>
  <c r="R136" i="7"/>
  <c r="R199" i="7"/>
  <c r="R161" i="7"/>
  <c r="R244" i="7"/>
  <c r="R146" i="7"/>
  <c r="R224" i="7"/>
  <c r="R70" i="7"/>
  <c r="R5" i="7"/>
  <c r="R142" i="7"/>
  <c r="T31" i="5"/>
  <c r="T240" i="5"/>
  <c r="T171" i="5"/>
  <c r="T145" i="5"/>
  <c r="T198" i="5"/>
  <c r="T262" i="5"/>
  <c r="T150" i="5"/>
  <c r="T37" i="5"/>
  <c r="T143" i="5"/>
  <c r="T81" i="5"/>
  <c r="T106" i="5"/>
  <c r="T157" i="5"/>
  <c r="T193" i="5"/>
  <c r="T73" i="5"/>
  <c r="T14" i="5"/>
  <c r="T133" i="5"/>
  <c r="T13" i="5"/>
  <c r="T53" i="5"/>
  <c r="T126" i="5"/>
  <c r="T202" i="5"/>
  <c r="T30" i="5"/>
  <c r="T66" i="5"/>
  <c r="T55" i="5"/>
  <c r="T9" i="5"/>
  <c r="T218" i="5"/>
  <c r="T160" i="5"/>
  <c r="T149" i="5"/>
  <c r="T122" i="5"/>
  <c r="T100" i="5"/>
  <c r="T252" i="5"/>
  <c r="T36" i="5"/>
  <c r="T69" i="5"/>
  <c r="T79" i="5"/>
  <c r="T104" i="5"/>
  <c r="T141" i="5"/>
  <c r="T201" i="5"/>
  <c r="T238" i="5"/>
  <c r="T25" i="5"/>
  <c r="T175" i="5"/>
  <c r="T75" i="5"/>
  <c r="T115" i="5"/>
  <c r="T89" i="5"/>
  <c r="T67" i="5"/>
  <c r="T22" i="5"/>
  <c r="T58" i="5"/>
  <c r="T32" i="5"/>
  <c r="T56" i="5"/>
  <c r="T10" i="5"/>
  <c r="T250" i="5"/>
  <c r="T213" i="5"/>
  <c r="T210" i="5"/>
  <c r="T216" i="5"/>
  <c r="T80" i="5"/>
  <c r="T147" i="5"/>
  <c r="T257" i="5"/>
  <c r="T219" i="5"/>
  <c r="T249" i="5"/>
  <c r="T134" i="5"/>
  <c r="T49" i="5"/>
  <c r="T239" i="5"/>
  <c r="T102" i="5"/>
  <c r="T52" i="5"/>
  <c r="T211" i="5"/>
  <c r="T225" i="5"/>
  <c r="T119" i="5"/>
  <c r="T83" i="5"/>
  <c r="V5" i="5"/>
  <c r="T5" i="5"/>
  <c r="T176" i="5"/>
  <c r="T27" i="5"/>
  <c r="T124" i="5"/>
  <c r="T98" i="5"/>
  <c r="T24" i="5"/>
  <c r="T64" i="5"/>
  <c r="T155" i="5"/>
  <c r="T65" i="5"/>
  <c r="T28" i="5"/>
  <c r="T68" i="5"/>
  <c r="T125" i="5"/>
  <c r="T101" i="5"/>
  <c r="T74" i="5"/>
  <c r="T48" i="5"/>
  <c r="T144" i="5"/>
  <c r="T26" i="5"/>
  <c r="T151" i="5"/>
  <c r="T129" i="5"/>
  <c r="T96" i="5"/>
  <c r="T92" i="5"/>
  <c r="T97" i="5"/>
  <c r="T86" i="5"/>
  <c r="T59" i="5"/>
  <c r="T29" i="5"/>
  <c r="T172" i="5"/>
  <c r="T259" i="5"/>
  <c r="T6" i="5"/>
  <c r="T43" i="5"/>
  <c r="T16" i="5"/>
  <c r="T35" i="5"/>
  <c r="T20" i="5"/>
  <c r="N265" i="5" l="1"/>
  <c r="R263" i="5"/>
  <c r="V263" i="5" s="1"/>
  <c r="V142" i="5"/>
  <c r="T263" i="5"/>
  <c r="T265" i="5" s="1"/>
  <c r="E224" i="1"/>
  <c r="H224" i="1" s="1"/>
  <c r="T224" i="7"/>
  <c r="E257" i="1"/>
  <c r="H257" i="1" s="1"/>
  <c r="T257" i="7"/>
  <c r="E81" i="1"/>
  <c r="H81" i="1" s="1"/>
  <c r="T81" i="7"/>
  <c r="E139" i="1"/>
  <c r="H139" i="1" s="1"/>
  <c r="T139" i="7"/>
  <c r="E73" i="1"/>
  <c r="H73" i="1" s="1"/>
  <c r="T73" i="7"/>
  <c r="T236" i="7"/>
  <c r="E236" i="1"/>
  <c r="H236" i="1" s="1"/>
  <c r="E200" i="1"/>
  <c r="H200" i="1" s="1"/>
  <c r="T200" i="7"/>
  <c r="E174" i="1"/>
  <c r="H174" i="1" s="1"/>
  <c r="T174" i="7"/>
  <c r="E106" i="1"/>
  <c r="H106" i="1" s="1"/>
  <c r="T106" i="7"/>
  <c r="E115" i="1"/>
  <c r="H115" i="1" s="1"/>
  <c r="T115" i="7"/>
  <c r="E69" i="1"/>
  <c r="H69" i="1" s="1"/>
  <c r="T69" i="7"/>
  <c r="E156" i="1"/>
  <c r="H156" i="1" s="1"/>
  <c r="T156" i="7"/>
  <c r="E80" i="1"/>
  <c r="H80" i="1" s="1"/>
  <c r="T80" i="7"/>
  <c r="T228" i="7"/>
  <c r="E228" i="1"/>
  <c r="H228" i="1" s="1"/>
  <c r="E243" i="1"/>
  <c r="H243" i="1" s="1"/>
  <c r="T243" i="7"/>
  <c r="E95" i="1"/>
  <c r="H95" i="1" s="1"/>
  <c r="T95" i="7"/>
  <c r="E229" i="1"/>
  <c r="H229" i="1" s="1"/>
  <c r="T229" i="7"/>
  <c r="E110" i="1"/>
  <c r="H110" i="1" s="1"/>
  <c r="T110" i="7"/>
  <c r="E154" i="1"/>
  <c r="H154" i="1" s="1"/>
  <c r="T154" i="7"/>
  <c r="E210" i="1"/>
  <c r="H210" i="1" s="1"/>
  <c r="T210" i="7"/>
  <c r="E205" i="1"/>
  <c r="H205" i="1" s="1"/>
  <c r="T205" i="7"/>
  <c r="E114" i="1"/>
  <c r="H114" i="1" s="1"/>
  <c r="T114" i="7"/>
  <c r="E256" i="1"/>
  <c r="H256" i="1" s="1"/>
  <c r="T256" i="7"/>
  <c r="E251" i="1"/>
  <c r="H251" i="1" s="1"/>
  <c r="T251" i="7"/>
  <c r="E72" i="1"/>
  <c r="H72" i="1" s="1"/>
  <c r="T72" i="7"/>
  <c r="E133" i="1"/>
  <c r="H133" i="1" s="1"/>
  <c r="T133" i="7"/>
  <c r="E86" i="1"/>
  <c r="H86" i="1" s="1"/>
  <c r="T86" i="7"/>
  <c r="E255" i="1"/>
  <c r="H255" i="1" s="1"/>
  <c r="T255" i="7"/>
  <c r="E67" i="1"/>
  <c r="H67" i="1" s="1"/>
  <c r="T67" i="7"/>
  <c r="E169" i="1"/>
  <c r="H169" i="1" s="1"/>
  <c r="T169" i="7"/>
  <c r="E208" i="1"/>
  <c r="H208" i="1" s="1"/>
  <c r="T208" i="7"/>
  <c r="E77" i="1"/>
  <c r="H77" i="1" s="1"/>
  <c r="T77" i="7"/>
  <c r="E172" i="1"/>
  <c r="H172" i="1" s="1"/>
  <c r="T172" i="7"/>
  <c r="E234" i="1"/>
  <c r="H234" i="1" s="1"/>
  <c r="T234" i="7"/>
  <c r="E209" i="1"/>
  <c r="H209" i="1" s="1"/>
  <c r="T209" i="7"/>
  <c r="E194" i="1"/>
  <c r="H194" i="1" s="1"/>
  <c r="T194" i="7"/>
  <c r="E145" i="1"/>
  <c r="H145" i="1" s="1"/>
  <c r="T145" i="7"/>
  <c r="E119" i="1"/>
  <c r="H119" i="1" s="1"/>
  <c r="T119" i="7"/>
  <c r="E92" i="1"/>
  <c r="H92" i="1" s="1"/>
  <c r="T92" i="7"/>
  <c r="E104" i="1"/>
  <c r="H104" i="1" s="1"/>
  <c r="T104" i="7"/>
  <c r="E149" i="1"/>
  <c r="H149" i="1" s="1"/>
  <c r="T149" i="7"/>
  <c r="E123" i="1"/>
  <c r="H123" i="1" s="1"/>
  <c r="T123" i="7"/>
  <c r="E207" i="1"/>
  <c r="H207" i="1" s="1"/>
  <c r="T207" i="7"/>
  <c r="E158" i="1"/>
  <c r="H158" i="1" s="1"/>
  <c r="T158" i="7"/>
  <c r="E185" i="1"/>
  <c r="H185" i="1" s="1"/>
  <c r="T185" i="7"/>
  <c r="E160" i="1"/>
  <c r="H160" i="1" s="1"/>
  <c r="T160" i="7"/>
  <c r="E211" i="1"/>
  <c r="H211" i="1" s="1"/>
  <c r="T211" i="7"/>
  <c r="E242" i="1"/>
  <c r="H242" i="1" s="1"/>
  <c r="T242" i="7"/>
  <c r="E6" i="1"/>
  <c r="H6" i="1" s="1"/>
  <c r="T6" i="7"/>
  <c r="E55" i="1"/>
  <c r="H55" i="1" s="1"/>
  <c r="T55" i="7"/>
  <c r="E57" i="1"/>
  <c r="H57" i="1" s="1"/>
  <c r="T57" i="7"/>
  <c r="E26" i="1"/>
  <c r="H26" i="1" s="1"/>
  <c r="T26" i="7"/>
  <c r="E19" i="1"/>
  <c r="H19" i="1" s="1"/>
  <c r="T19" i="7"/>
  <c r="E58" i="1"/>
  <c r="H58" i="1" s="1"/>
  <c r="T58" i="7"/>
  <c r="E17" i="1"/>
  <c r="H17" i="1" s="1"/>
  <c r="T17" i="7"/>
  <c r="E31" i="1"/>
  <c r="H31" i="1" s="1"/>
  <c r="T31" i="7"/>
  <c r="E45" i="1"/>
  <c r="H45" i="1" s="1"/>
  <c r="T45" i="7"/>
  <c r="E20" i="1"/>
  <c r="H20" i="1" s="1"/>
  <c r="T20" i="7"/>
  <c r="E173" i="1"/>
  <c r="H173" i="1" s="1"/>
  <c r="T173" i="7"/>
  <c r="E142" i="1"/>
  <c r="T142" i="7"/>
  <c r="R263" i="7"/>
  <c r="R265" i="7" s="1"/>
  <c r="E146" i="1"/>
  <c r="H146" i="1" s="1"/>
  <c r="T146" i="7"/>
  <c r="E136" i="1"/>
  <c r="H136" i="1" s="1"/>
  <c r="T136" i="7"/>
  <c r="E82" i="1"/>
  <c r="H82" i="1" s="1"/>
  <c r="T82" i="7"/>
  <c r="E237" i="1"/>
  <c r="H237" i="1" s="1"/>
  <c r="T237" i="7"/>
  <c r="E108" i="1"/>
  <c r="H108" i="1" s="1"/>
  <c r="T108" i="7"/>
  <c r="E203" i="1"/>
  <c r="H203" i="1" s="1"/>
  <c r="T203" i="7"/>
  <c r="E213" i="1"/>
  <c r="H213" i="1" s="1"/>
  <c r="T213" i="7"/>
  <c r="E64" i="1"/>
  <c r="H64" i="1" s="1"/>
  <c r="T64" i="7"/>
  <c r="E125" i="1"/>
  <c r="H125" i="1" s="1"/>
  <c r="T125" i="7"/>
  <c r="E94" i="1"/>
  <c r="H94" i="1" s="1"/>
  <c r="T94" i="7"/>
  <c r="E137" i="1"/>
  <c r="H137" i="1" s="1"/>
  <c r="T137" i="7"/>
  <c r="E111" i="1"/>
  <c r="H111" i="1" s="1"/>
  <c r="T111" i="7"/>
  <c r="E100" i="1"/>
  <c r="H100" i="1" s="1"/>
  <c r="T100" i="7"/>
  <c r="E62" i="1"/>
  <c r="H62" i="1" s="1"/>
  <c r="T62" i="7"/>
  <c r="E49" i="1"/>
  <c r="H49" i="1" s="1"/>
  <c r="T49" i="7"/>
  <c r="E155" i="1"/>
  <c r="H155" i="1" s="1"/>
  <c r="T155" i="7"/>
  <c r="E8" i="1"/>
  <c r="H8" i="1" s="1"/>
  <c r="T8" i="7"/>
  <c r="E191" i="1"/>
  <c r="H191" i="1" s="1"/>
  <c r="T191" i="7"/>
  <c r="E61" i="1"/>
  <c r="H61" i="1" s="1"/>
  <c r="T61" i="7"/>
  <c r="E48" i="1"/>
  <c r="H48" i="1" s="1"/>
  <c r="T48" i="7"/>
  <c r="E118" i="1"/>
  <c r="H118" i="1" s="1"/>
  <c r="T118" i="7"/>
  <c r="E34" i="1"/>
  <c r="H34" i="1" s="1"/>
  <c r="T34" i="7"/>
  <c r="E157" i="1"/>
  <c r="H157" i="1" s="1"/>
  <c r="T157" i="7"/>
  <c r="E153" i="1"/>
  <c r="H153" i="1" s="1"/>
  <c r="T153" i="7"/>
  <c r="E13" i="1"/>
  <c r="H13" i="1" s="1"/>
  <c r="T13" i="7"/>
  <c r="E74" i="1"/>
  <c r="H74" i="1" s="1"/>
  <c r="T74" i="7"/>
  <c r="E192" i="1"/>
  <c r="H192" i="1" s="1"/>
  <c r="T192" i="7"/>
  <c r="E166" i="1"/>
  <c r="H166" i="1" s="1"/>
  <c r="T166" i="7"/>
  <c r="E30" i="1"/>
  <c r="H30" i="1" s="1"/>
  <c r="T30" i="7"/>
  <c r="E197" i="1"/>
  <c r="H197" i="1" s="1"/>
  <c r="T197" i="7"/>
  <c r="E171" i="1"/>
  <c r="H171" i="1" s="1"/>
  <c r="T171" i="7"/>
  <c r="E245" i="1"/>
  <c r="H245" i="1" s="1"/>
  <c r="T245" i="7"/>
  <c r="E90" i="1"/>
  <c r="H90" i="1" s="1"/>
  <c r="T90" i="7"/>
  <c r="E126" i="1"/>
  <c r="H126" i="1" s="1"/>
  <c r="T126" i="7"/>
  <c r="T260" i="7"/>
  <c r="E260" i="1"/>
  <c r="H260" i="1" s="1"/>
  <c r="E143" i="1"/>
  <c r="H143" i="1" s="1"/>
  <c r="T143" i="7"/>
  <c r="E68" i="1"/>
  <c r="H68" i="1" s="1"/>
  <c r="T68" i="7"/>
  <c r="E179" i="1"/>
  <c r="H179" i="1" s="1"/>
  <c r="T179" i="7"/>
  <c r="E65" i="1"/>
  <c r="H65" i="1" s="1"/>
  <c r="T65" i="7"/>
  <c r="E162" i="1"/>
  <c r="H162" i="1" s="1"/>
  <c r="T162" i="7"/>
  <c r="E18" i="1"/>
  <c r="H18" i="1" s="1"/>
  <c r="T18" i="7"/>
  <c r="E193" i="1"/>
  <c r="H193" i="1" s="1"/>
  <c r="T193" i="7"/>
  <c r="E183" i="1"/>
  <c r="H183" i="1" s="1"/>
  <c r="T183" i="7"/>
  <c r="E241" i="1"/>
  <c r="H241" i="1" s="1"/>
  <c r="T241" i="7"/>
  <c r="E63" i="1"/>
  <c r="H63" i="1" s="1"/>
  <c r="T63" i="7"/>
  <c r="E75" i="1"/>
  <c r="H75" i="1" s="1"/>
  <c r="T75" i="7"/>
  <c r="E187" i="1"/>
  <c r="H187" i="1" s="1"/>
  <c r="T187" i="7"/>
  <c r="E261" i="1"/>
  <c r="H261" i="1" s="1"/>
  <c r="T261" i="7"/>
  <c r="E50" i="1"/>
  <c r="H50" i="1" s="1"/>
  <c r="T50" i="7"/>
  <c r="T204" i="7"/>
  <c r="E204" i="1"/>
  <c r="H204" i="1" s="1"/>
  <c r="E122" i="1"/>
  <c r="H122" i="1" s="1"/>
  <c r="T122" i="7"/>
  <c r="E240" i="1"/>
  <c r="H240" i="1" s="1"/>
  <c r="T240" i="7"/>
  <c r="E93" i="1"/>
  <c r="H93" i="1" s="1"/>
  <c r="T93" i="7"/>
  <c r="E248" i="1"/>
  <c r="H248" i="1" s="1"/>
  <c r="T248" i="7"/>
  <c r="E21" i="1"/>
  <c r="H21" i="1" s="1"/>
  <c r="T21" i="7"/>
  <c r="E16" i="1"/>
  <c r="H16" i="1" s="1"/>
  <c r="T16" i="7"/>
  <c r="E56" i="1"/>
  <c r="H56" i="1" s="1"/>
  <c r="T56" i="7"/>
  <c r="E42" i="1"/>
  <c r="H42" i="1" s="1"/>
  <c r="T42" i="7"/>
  <c r="E27" i="1"/>
  <c r="H27" i="1" s="1"/>
  <c r="T27" i="7"/>
  <c r="E54" i="1"/>
  <c r="H54" i="1" s="1"/>
  <c r="T54" i="7"/>
  <c r="E23" i="1"/>
  <c r="H23" i="1" s="1"/>
  <c r="T23" i="7"/>
  <c r="E37" i="1"/>
  <c r="H37" i="1" s="1"/>
  <c r="T37" i="7"/>
  <c r="E38" i="1"/>
  <c r="H38" i="1" s="1"/>
  <c r="T38" i="7"/>
  <c r="E14" i="1"/>
  <c r="H14" i="1" s="1"/>
  <c r="T14" i="7"/>
  <c r="E199" i="1"/>
  <c r="H199" i="1" s="1"/>
  <c r="T199" i="7"/>
  <c r="E79" i="1"/>
  <c r="H79" i="1" s="1"/>
  <c r="T79" i="7"/>
  <c r="E66" i="1"/>
  <c r="H66" i="1" s="1"/>
  <c r="T66" i="7"/>
  <c r="E230" i="1"/>
  <c r="H230" i="1" s="1"/>
  <c r="T230" i="7"/>
  <c r="E70" i="1"/>
  <c r="H70" i="1" s="1"/>
  <c r="T70" i="7"/>
  <c r="E135" i="1"/>
  <c r="H135" i="1" s="1"/>
  <c r="T135" i="7"/>
  <c r="E107" i="1"/>
  <c r="H107" i="1" s="1"/>
  <c r="T107" i="7"/>
  <c r="E247" i="1"/>
  <c r="H247" i="1" s="1"/>
  <c r="T247" i="7"/>
  <c r="T252" i="7"/>
  <c r="E252" i="1"/>
  <c r="H252" i="1" s="1"/>
  <c r="E202" i="1"/>
  <c r="H202" i="1" s="1"/>
  <c r="T202" i="7"/>
  <c r="E223" i="1"/>
  <c r="H223" i="1" s="1"/>
  <c r="T223" i="7"/>
  <c r="E163" i="1"/>
  <c r="H163" i="1" s="1"/>
  <c r="T163" i="7"/>
  <c r="E138" i="1"/>
  <c r="H138" i="1" s="1"/>
  <c r="T138" i="7"/>
  <c r="E112" i="1"/>
  <c r="H112" i="1" s="1"/>
  <c r="T112" i="7"/>
  <c r="E227" i="1"/>
  <c r="H227" i="1" s="1"/>
  <c r="T227" i="7"/>
  <c r="E151" i="1"/>
  <c r="H151" i="1" s="1"/>
  <c r="T151" i="7"/>
  <c r="E180" i="1"/>
  <c r="H180" i="1" s="1"/>
  <c r="T180" i="7"/>
  <c r="E46" i="1"/>
  <c r="H46" i="1" s="1"/>
  <c r="T46" i="7"/>
  <c r="E216" i="1"/>
  <c r="H216" i="1" s="1"/>
  <c r="T216" i="7"/>
  <c r="E249" i="1"/>
  <c r="H249" i="1" s="1"/>
  <c r="T249" i="7"/>
  <c r="E141" i="1"/>
  <c r="H141" i="1" s="1"/>
  <c r="T141" i="7"/>
  <c r="E113" i="1"/>
  <c r="H113" i="1" s="1"/>
  <c r="T113" i="7"/>
  <c r="E232" i="1"/>
  <c r="H232" i="1" s="1"/>
  <c r="T232" i="7"/>
  <c r="E89" i="1"/>
  <c r="H89" i="1" s="1"/>
  <c r="T89" i="7"/>
  <c r="E246" i="1"/>
  <c r="H246" i="1" s="1"/>
  <c r="T246" i="7"/>
  <c r="E127" i="1"/>
  <c r="H127" i="1" s="1"/>
  <c r="T127" i="7"/>
  <c r="E147" i="1"/>
  <c r="H147" i="1" s="1"/>
  <c r="T147" i="7"/>
  <c r="E177" i="1"/>
  <c r="H177" i="1" s="1"/>
  <c r="T177" i="7"/>
  <c r="E167" i="1"/>
  <c r="H167" i="1" s="1"/>
  <c r="T167" i="7"/>
  <c r="E218" i="1"/>
  <c r="H218" i="1" s="1"/>
  <c r="T218" i="7"/>
  <c r="E76" i="1"/>
  <c r="H76" i="1" s="1"/>
  <c r="T76" i="7"/>
  <c r="E196" i="1"/>
  <c r="H196" i="1" s="1"/>
  <c r="T196" i="7"/>
  <c r="E170" i="1"/>
  <c r="H170" i="1" s="1"/>
  <c r="T170" i="7"/>
  <c r="E78" i="1"/>
  <c r="H78" i="1" s="1"/>
  <c r="T78" i="7"/>
  <c r="E96" i="1"/>
  <c r="H96" i="1" s="1"/>
  <c r="T96" i="7"/>
  <c r="E116" i="1"/>
  <c r="H116" i="1" s="1"/>
  <c r="T116" i="7"/>
  <c r="E144" i="1"/>
  <c r="H144" i="1" s="1"/>
  <c r="T144" i="7"/>
  <c r="E259" i="1"/>
  <c r="H259" i="1" s="1"/>
  <c r="T259" i="7"/>
  <c r="E7" i="1"/>
  <c r="H7" i="1" s="1"/>
  <c r="T7" i="7"/>
  <c r="E253" i="1"/>
  <c r="H253" i="1" s="1"/>
  <c r="T253" i="7"/>
  <c r="E250" i="1"/>
  <c r="H250" i="1" s="1"/>
  <c r="T250" i="7"/>
  <c r="E152" i="1"/>
  <c r="H152" i="1" s="1"/>
  <c r="T152" i="7"/>
  <c r="E60" i="1"/>
  <c r="H60" i="1" s="1"/>
  <c r="T60" i="7"/>
  <c r="T212" i="7"/>
  <c r="E212" i="1"/>
  <c r="H212" i="1" s="1"/>
  <c r="E182" i="1"/>
  <c r="H182" i="1" s="1"/>
  <c r="T182" i="7"/>
  <c r="E101" i="1"/>
  <c r="H101" i="1" s="1"/>
  <c r="T101" i="7"/>
  <c r="E215" i="1"/>
  <c r="H215" i="1" s="1"/>
  <c r="T215" i="7"/>
  <c r="T220" i="7"/>
  <c r="E220" i="1"/>
  <c r="H220" i="1" s="1"/>
  <c r="E186" i="1"/>
  <c r="H186" i="1" s="1"/>
  <c r="T186" i="7"/>
  <c r="E206" i="1"/>
  <c r="H206" i="1" s="1"/>
  <c r="T206" i="7"/>
  <c r="E83" i="1"/>
  <c r="H83" i="1" s="1"/>
  <c r="T83" i="7"/>
  <c r="E131" i="1"/>
  <c r="H131" i="1" s="1"/>
  <c r="T131" i="7"/>
  <c r="E121" i="1"/>
  <c r="H121" i="1" s="1"/>
  <c r="T121" i="7"/>
  <c r="E217" i="1"/>
  <c r="H217" i="1" s="1"/>
  <c r="T217" i="7"/>
  <c r="E12" i="1"/>
  <c r="H12" i="1" s="1"/>
  <c r="T12" i="7"/>
  <c r="E97" i="1"/>
  <c r="H97" i="1" s="1"/>
  <c r="T97" i="7"/>
  <c r="E32" i="1"/>
  <c r="H32" i="1" s="1"/>
  <c r="T32" i="7"/>
  <c r="E40" i="1"/>
  <c r="H40" i="1" s="1"/>
  <c r="T40" i="7"/>
  <c r="E11" i="1"/>
  <c r="H11" i="1" s="1"/>
  <c r="T11" i="7"/>
  <c r="E24" i="1"/>
  <c r="H24" i="1" s="1"/>
  <c r="T24" i="7"/>
  <c r="E43" i="1"/>
  <c r="H43" i="1" s="1"/>
  <c r="T43" i="7"/>
  <c r="E25" i="1"/>
  <c r="H25" i="1" s="1"/>
  <c r="T25" i="7"/>
  <c r="E39" i="1"/>
  <c r="H39" i="1" s="1"/>
  <c r="T39" i="7"/>
  <c r="E52" i="1"/>
  <c r="H52" i="1" s="1"/>
  <c r="T52" i="7"/>
  <c r="E53" i="1"/>
  <c r="H53" i="1" s="1"/>
  <c r="T53" i="7"/>
  <c r="E22" i="1"/>
  <c r="H22" i="1" s="1"/>
  <c r="T22" i="7"/>
  <c r="E161" i="1"/>
  <c r="H161" i="1" s="1"/>
  <c r="T161" i="7"/>
  <c r="E132" i="1"/>
  <c r="H132" i="1" s="1"/>
  <c r="T132" i="7"/>
  <c r="E5" i="1"/>
  <c r="T5" i="7"/>
  <c r="T244" i="7"/>
  <c r="E244" i="1"/>
  <c r="H244" i="1" s="1"/>
  <c r="E198" i="1"/>
  <c r="H198" i="1" s="1"/>
  <c r="T198" i="7"/>
  <c r="E219" i="1"/>
  <c r="H219" i="1" s="1"/>
  <c r="T219" i="7"/>
  <c r="E262" i="1"/>
  <c r="H262" i="1" s="1"/>
  <c r="T262" i="7"/>
  <c r="E165" i="1"/>
  <c r="H165" i="1" s="1"/>
  <c r="T165" i="7"/>
  <c r="E140" i="1"/>
  <c r="H140" i="1" s="1"/>
  <c r="T140" i="7"/>
  <c r="E222" i="1"/>
  <c r="H222" i="1" s="1"/>
  <c r="T222" i="7"/>
  <c r="E99" i="1"/>
  <c r="H99" i="1" s="1"/>
  <c r="T99" i="7"/>
  <c r="E195" i="1"/>
  <c r="H195" i="1" s="1"/>
  <c r="T195" i="7"/>
  <c r="E201" i="1"/>
  <c r="H201" i="1" s="1"/>
  <c r="T201" i="7"/>
  <c r="E175" i="1"/>
  <c r="H175" i="1" s="1"/>
  <c r="T175" i="7"/>
  <c r="E233" i="1"/>
  <c r="H233" i="1" s="1"/>
  <c r="T233" i="7"/>
  <c r="E71" i="1"/>
  <c r="H71" i="1" s="1"/>
  <c r="T71" i="7"/>
  <c r="E226" i="1"/>
  <c r="H226" i="1" s="1"/>
  <c r="T226" i="7"/>
  <c r="E181" i="1"/>
  <c r="H181" i="1" s="1"/>
  <c r="T181" i="7"/>
  <c r="E238" i="1"/>
  <c r="H238" i="1" s="1"/>
  <c r="T238" i="7"/>
  <c r="E189" i="1"/>
  <c r="H189" i="1" s="1"/>
  <c r="T189" i="7"/>
  <c r="E190" i="1"/>
  <c r="H190" i="1" s="1"/>
  <c r="T190" i="7"/>
  <c r="E87" i="1"/>
  <c r="H87" i="1" s="1"/>
  <c r="T87" i="7"/>
  <c r="E258" i="1"/>
  <c r="H258" i="1" s="1"/>
  <c r="T258" i="7"/>
  <c r="E117" i="1"/>
  <c r="H117" i="1" s="1"/>
  <c r="T117" i="7"/>
  <c r="E239" i="1"/>
  <c r="H239" i="1" s="1"/>
  <c r="T239" i="7"/>
  <c r="E221" i="1"/>
  <c r="H221" i="1" s="1"/>
  <c r="T221" i="7"/>
  <c r="E128" i="1"/>
  <c r="H128" i="1" s="1"/>
  <c r="T128" i="7"/>
  <c r="E148" i="1"/>
  <c r="H148" i="1" s="1"/>
  <c r="T148" i="7"/>
  <c r="E88" i="1"/>
  <c r="H88" i="1" s="1"/>
  <c r="T88" i="7"/>
  <c r="E129" i="1"/>
  <c r="H129" i="1" s="1"/>
  <c r="T129" i="7"/>
  <c r="E225" i="1"/>
  <c r="H225" i="1" s="1"/>
  <c r="T225" i="7"/>
  <c r="E85" i="1"/>
  <c r="H85" i="1" s="1"/>
  <c r="T85" i="7"/>
  <c r="E134" i="1"/>
  <c r="H134" i="1" s="1"/>
  <c r="T134" i="7"/>
  <c r="E102" i="1"/>
  <c r="H102" i="1" s="1"/>
  <c r="T102" i="7"/>
  <c r="E254" i="1"/>
  <c r="H254" i="1" s="1"/>
  <c r="T254" i="7"/>
  <c r="E105" i="1"/>
  <c r="H105" i="1" s="1"/>
  <c r="T105" i="7"/>
  <c r="E188" i="1"/>
  <c r="H188" i="1" s="1"/>
  <c r="T188" i="7"/>
  <c r="E168" i="1"/>
  <c r="H168" i="1" s="1"/>
  <c r="T168" i="7"/>
  <c r="E35" i="1"/>
  <c r="H35" i="1" s="1"/>
  <c r="T35" i="7"/>
  <c r="E103" i="1"/>
  <c r="H103" i="1" s="1"/>
  <c r="T103" i="7"/>
  <c r="E178" i="1"/>
  <c r="H178" i="1" s="1"/>
  <c r="T178" i="7"/>
  <c r="E91" i="1"/>
  <c r="H91" i="1" s="1"/>
  <c r="T91" i="7"/>
  <c r="E176" i="1"/>
  <c r="H176" i="1" s="1"/>
  <c r="T176" i="7"/>
  <c r="E235" i="1"/>
  <c r="H235" i="1" s="1"/>
  <c r="T235" i="7"/>
  <c r="E130" i="1"/>
  <c r="H130" i="1" s="1"/>
  <c r="T130" i="7"/>
  <c r="E120" i="1"/>
  <c r="H120" i="1" s="1"/>
  <c r="T120" i="7"/>
  <c r="E109" i="1"/>
  <c r="H109" i="1" s="1"/>
  <c r="T109" i="7"/>
  <c r="E214" i="1"/>
  <c r="H214" i="1" s="1"/>
  <c r="T214" i="7"/>
  <c r="E150" i="1"/>
  <c r="H150" i="1" s="1"/>
  <c r="T150" i="7"/>
  <c r="E124" i="1"/>
  <c r="H124" i="1" s="1"/>
  <c r="T124" i="7"/>
  <c r="E98" i="1"/>
  <c r="H98" i="1" s="1"/>
  <c r="T98" i="7"/>
  <c r="E9" i="1"/>
  <c r="H9" i="1" s="1"/>
  <c r="T9" i="7"/>
  <c r="E164" i="1"/>
  <c r="H164" i="1" s="1"/>
  <c r="T164" i="7"/>
  <c r="E184" i="1"/>
  <c r="H184" i="1" s="1"/>
  <c r="T184" i="7"/>
  <c r="E159" i="1"/>
  <c r="H159" i="1" s="1"/>
  <c r="T159" i="7"/>
  <c r="E84" i="1"/>
  <c r="H84" i="1" s="1"/>
  <c r="T84" i="7"/>
  <c r="E231" i="1"/>
  <c r="H231" i="1" s="1"/>
  <c r="T231" i="7"/>
  <c r="E41" i="1"/>
  <c r="H41" i="1" s="1"/>
  <c r="T41" i="7"/>
  <c r="E28" i="1"/>
  <c r="H28" i="1" s="1"/>
  <c r="T28" i="7"/>
  <c r="E44" i="1"/>
  <c r="H44" i="1" s="1"/>
  <c r="T44" i="7"/>
  <c r="E59" i="1"/>
  <c r="H59" i="1" s="1"/>
  <c r="T59" i="7"/>
  <c r="E51" i="1"/>
  <c r="H51" i="1" s="1"/>
  <c r="T51" i="7"/>
  <c r="E33" i="1"/>
  <c r="H33" i="1" s="1"/>
  <c r="T33" i="7"/>
  <c r="E47" i="1"/>
  <c r="H47" i="1" s="1"/>
  <c r="T47" i="7"/>
  <c r="E15" i="1"/>
  <c r="H15" i="1" s="1"/>
  <c r="T15" i="7"/>
  <c r="E29" i="1"/>
  <c r="H29" i="1" s="1"/>
  <c r="T29" i="7"/>
  <c r="E36" i="1"/>
  <c r="H36" i="1" s="1"/>
  <c r="T36" i="7"/>
  <c r="E10" i="1"/>
  <c r="H10" i="1" s="1"/>
  <c r="T10" i="7"/>
  <c r="P265" i="5" l="1"/>
  <c r="R265" i="5"/>
  <c r="J36" i="1"/>
  <c r="D36" i="8"/>
  <c r="S36" i="1"/>
  <c r="J59" i="1"/>
  <c r="D59" i="8"/>
  <c r="S59" i="1"/>
  <c r="J231" i="1"/>
  <c r="D231" i="8"/>
  <c r="S231" i="1"/>
  <c r="J98" i="1"/>
  <c r="D98" i="8"/>
  <c r="S98" i="1"/>
  <c r="J130" i="1"/>
  <c r="D130" i="8"/>
  <c r="S130" i="1"/>
  <c r="J35" i="1"/>
  <c r="S35" i="1"/>
  <c r="D35" i="8"/>
  <c r="J88" i="1"/>
  <c r="D88" i="8"/>
  <c r="S88" i="1"/>
  <c r="J258" i="1"/>
  <c r="S258" i="1"/>
  <c r="D258" i="8"/>
  <c r="J226" i="1"/>
  <c r="S226" i="1"/>
  <c r="D226" i="8"/>
  <c r="J99" i="1"/>
  <c r="S99" i="1"/>
  <c r="D99" i="8"/>
  <c r="J198" i="1"/>
  <c r="D198" i="8"/>
  <c r="S198" i="1"/>
  <c r="V161" i="7"/>
  <c r="X161" i="7" s="1"/>
  <c r="AB161" i="7" s="1"/>
  <c r="V43" i="7"/>
  <c r="X43" i="7" s="1"/>
  <c r="AB43" i="7" s="1"/>
  <c r="V32" i="7"/>
  <c r="X32" i="7" s="1"/>
  <c r="AB32" i="7" s="1"/>
  <c r="V121" i="7"/>
  <c r="X121" i="7" s="1"/>
  <c r="AB121" i="7" s="1"/>
  <c r="V215" i="7"/>
  <c r="X215" i="7" s="1"/>
  <c r="AB215" i="7" s="1"/>
  <c r="V60" i="7"/>
  <c r="X60" i="7" s="1"/>
  <c r="AB60" i="7" s="1"/>
  <c r="V250" i="7"/>
  <c r="X250" i="7" s="1"/>
  <c r="AB250" i="7" s="1"/>
  <c r="V96" i="7"/>
  <c r="X96" i="7" s="1"/>
  <c r="AB96" i="7" s="1"/>
  <c r="V170" i="7"/>
  <c r="X170" i="7" s="1"/>
  <c r="AB170" i="7" s="1"/>
  <c r="V167" i="7"/>
  <c r="X167" i="7" s="1"/>
  <c r="AB167" i="7" s="1"/>
  <c r="V246" i="7"/>
  <c r="X246" i="7" s="1"/>
  <c r="AB246" i="7" s="1"/>
  <c r="V141" i="7"/>
  <c r="X141" i="7" s="1"/>
  <c r="AB141" i="7" s="1"/>
  <c r="V227" i="7"/>
  <c r="X227" i="7" s="1"/>
  <c r="AB227" i="7" s="1"/>
  <c r="V138" i="7"/>
  <c r="X138" i="7" s="1"/>
  <c r="AB138" i="7" s="1"/>
  <c r="V223" i="7"/>
  <c r="X223" i="7" s="1"/>
  <c r="AB223" i="7" s="1"/>
  <c r="V107" i="7"/>
  <c r="X107" i="7" s="1"/>
  <c r="AB107" i="7" s="1"/>
  <c r="V66" i="7"/>
  <c r="X66" i="7" s="1"/>
  <c r="AB66" i="7" s="1"/>
  <c r="V14" i="7"/>
  <c r="X14" i="7" s="1"/>
  <c r="AB14" i="7" s="1"/>
  <c r="V54" i="7"/>
  <c r="X54" i="7" s="1"/>
  <c r="AB54" i="7" s="1"/>
  <c r="V16" i="7"/>
  <c r="X16" i="7" s="1"/>
  <c r="AB16" i="7" s="1"/>
  <c r="V248" i="7"/>
  <c r="X248" i="7" s="1"/>
  <c r="AB248" i="7" s="1"/>
  <c r="V240" i="7"/>
  <c r="X240" i="7" s="1"/>
  <c r="AB240" i="7" s="1"/>
  <c r="V75" i="7"/>
  <c r="X75" i="7" s="1"/>
  <c r="AB75" i="7" s="1"/>
  <c r="V193" i="7"/>
  <c r="X193" i="7" s="1"/>
  <c r="AB193" i="7" s="1"/>
  <c r="V179" i="7"/>
  <c r="X179" i="7" s="1"/>
  <c r="AB179" i="7" s="1"/>
  <c r="V126" i="7"/>
  <c r="X126" i="7" s="1"/>
  <c r="AB126" i="7" s="1"/>
  <c r="V197" i="7"/>
  <c r="X197" i="7" s="1"/>
  <c r="AB197" i="7" s="1"/>
  <c r="V74" i="7"/>
  <c r="X74" i="7" s="1"/>
  <c r="AB74" i="7" s="1"/>
  <c r="V34" i="7"/>
  <c r="X34" i="7" s="1"/>
  <c r="AB34" i="7" s="1"/>
  <c r="V191" i="7"/>
  <c r="X191" i="7" s="1"/>
  <c r="AB191" i="7" s="1"/>
  <c r="V62" i="7"/>
  <c r="X62" i="7" s="1"/>
  <c r="AB62" i="7" s="1"/>
  <c r="V94" i="7"/>
  <c r="X94" i="7" s="1"/>
  <c r="AB94" i="7" s="1"/>
  <c r="V64" i="7"/>
  <c r="X64" i="7" s="1"/>
  <c r="AB64" i="7" s="1"/>
  <c r="V237" i="7"/>
  <c r="X237" i="7" s="1"/>
  <c r="AB237" i="7" s="1"/>
  <c r="J26" i="1"/>
  <c r="S26" i="1"/>
  <c r="D26" i="8"/>
  <c r="J160" i="1"/>
  <c r="D160" i="8"/>
  <c r="S160" i="1"/>
  <c r="J123" i="1"/>
  <c r="S123" i="1"/>
  <c r="D123" i="8"/>
  <c r="J194" i="1"/>
  <c r="S194" i="1"/>
  <c r="D194" i="8"/>
  <c r="J208" i="1"/>
  <c r="D208" i="8"/>
  <c r="S208" i="1"/>
  <c r="J256" i="1"/>
  <c r="D256" i="8"/>
  <c r="S256" i="1"/>
  <c r="J229" i="1"/>
  <c r="D229" i="8"/>
  <c r="S229" i="1"/>
  <c r="J73" i="1"/>
  <c r="S73" i="1"/>
  <c r="D73" i="8"/>
  <c r="J132" i="1"/>
  <c r="D132" i="8"/>
  <c r="S132" i="1"/>
  <c r="J22" i="1"/>
  <c r="S22" i="1"/>
  <c r="D22" i="8"/>
  <c r="J52" i="1"/>
  <c r="D52" i="8"/>
  <c r="S52" i="1"/>
  <c r="J25" i="1"/>
  <c r="D25" i="8"/>
  <c r="S25" i="1"/>
  <c r="J24" i="1"/>
  <c r="D24" i="8"/>
  <c r="S24" i="1"/>
  <c r="J40" i="1"/>
  <c r="D40" i="8"/>
  <c r="S40" i="1"/>
  <c r="J97" i="1"/>
  <c r="D97" i="8"/>
  <c r="S97" i="1"/>
  <c r="J217" i="1"/>
  <c r="D217" i="8"/>
  <c r="S217" i="1"/>
  <c r="J131" i="1"/>
  <c r="D131" i="8"/>
  <c r="S131" i="1"/>
  <c r="J206" i="1"/>
  <c r="S206" i="1"/>
  <c r="D206" i="8"/>
  <c r="V220" i="7"/>
  <c r="X220" i="7" s="1"/>
  <c r="AB220" i="7" s="1"/>
  <c r="J101" i="1"/>
  <c r="D101" i="8"/>
  <c r="S101" i="1"/>
  <c r="V212" i="7"/>
  <c r="X212" i="7" s="1"/>
  <c r="AB212" i="7" s="1"/>
  <c r="J152" i="1"/>
  <c r="D152" i="8"/>
  <c r="S152" i="1"/>
  <c r="J253" i="1"/>
  <c r="D253" i="8"/>
  <c r="S253" i="1"/>
  <c r="J259" i="1"/>
  <c r="D259" i="8"/>
  <c r="S259" i="1"/>
  <c r="J116" i="1"/>
  <c r="S116" i="1"/>
  <c r="D116" i="8"/>
  <c r="J78" i="1"/>
  <c r="D78" i="8"/>
  <c r="S78" i="1"/>
  <c r="J196" i="1"/>
  <c r="S196" i="1"/>
  <c r="D196" i="8"/>
  <c r="J218" i="1"/>
  <c r="D218" i="8"/>
  <c r="S218" i="1"/>
  <c r="J177" i="1"/>
  <c r="D177" i="8"/>
  <c r="S177" i="1"/>
  <c r="J127" i="1"/>
  <c r="S127" i="1"/>
  <c r="D127" i="8"/>
  <c r="J89" i="1"/>
  <c r="D89" i="8"/>
  <c r="S89" i="1"/>
  <c r="J113" i="1"/>
  <c r="D113" i="8"/>
  <c r="S113" i="1"/>
  <c r="J249" i="1"/>
  <c r="D249" i="8"/>
  <c r="S249" i="1"/>
  <c r="J46" i="1"/>
  <c r="S46" i="1"/>
  <c r="D46" i="8"/>
  <c r="J151" i="1"/>
  <c r="D151" i="8"/>
  <c r="S151" i="1"/>
  <c r="J112" i="1"/>
  <c r="S112" i="1"/>
  <c r="D112" i="8"/>
  <c r="J163" i="1"/>
  <c r="D163" i="8"/>
  <c r="S163" i="1"/>
  <c r="J202" i="1"/>
  <c r="D202" i="8"/>
  <c r="S202" i="1"/>
  <c r="J247" i="1"/>
  <c r="D247" i="8"/>
  <c r="S247" i="1"/>
  <c r="J135" i="1"/>
  <c r="D135" i="8"/>
  <c r="S135" i="1"/>
  <c r="J230" i="1"/>
  <c r="D230" i="8"/>
  <c r="S230" i="1"/>
  <c r="J199" i="1"/>
  <c r="D199" i="8"/>
  <c r="S199" i="1"/>
  <c r="J38" i="1"/>
  <c r="S38" i="1"/>
  <c r="D38" i="8"/>
  <c r="J23" i="1"/>
  <c r="S23" i="1"/>
  <c r="D23" i="8"/>
  <c r="J27" i="1"/>
  <c r="S27" i="1"/>
  <c r="D27" i="8"/>
  <c r="J56" i="1"/>
  <c r="S56" i="1"/>
  <c r="D56" i="8"/>
  <c r="J21" i="1"/>
  <c r="S21" i="1"/>
  <c r="D21" i="8"/>
  <c r="J93" i="1"/>
  <c r="S93" i="1"/>
  <c r="D93" i="8"/>
  <c r="J122" i="1"/>
  <c r="D122" i="8"/>
  <c r="S122" i="1"/>
  <c r="J50" i="1"/>
  <c r="S50" i="1"/>
  <c r="D50" i="8"/>
  <c r="J187" i="1"/>
  <c r="D187" i="8"/>
  <c r="S187" i="1"/>
  <c r="J63" i="1"/>
  <c r="D63" i="8"/>
  <c r="S63" i="1"/>
  <c r="J183" i="1"/>
  <c r="D183" i="8"/>
  <c r="S183" i="1"/>
  <c r="J18" i="1"/>
  <c r="S18" i="1"/>
  <c r="D18" i="8"/>
  <c r="J65" i="1"/>
  <c r="D65" i="8"/>
  <c r="S65" i="1"/>
  <c r="J68" i="1"/>
  <c r="D68" i="8"/>
  <c r="S68" i="1"/>
  <c r="V260" i="7"/>
  <c r="X260" i="7" s="1"/>
  <c r="AB260" i="7" s="1"/>
  <c r="J90" i="1"/>
  <c r="D90" i="8"/>
  <c r="S90" i="1"/>
  <c r="J171" i="1"/>
  <c r="D171" i="8"/>
  <c r="S171" i="1"/>
  <c r="J30" i="1"/>
  <c r="S30" i="1"/>
  <c r="D30" i="8"/>
  <c r="J192" i="1"/>
  <c r="D192" i="8"/>
  <c r="S192" i="1"/>
  <c r="J13" i="1"/>
  <c r="D13" i="8"/>
  <c r="S13" i="1"/>
  <c r="J157" i="1"/>
  <c r="S157" i="1"/>
  <c r="D157" i="8"/>
  <c r="J118" i="1"/>
  <c r="D118" i="8"/>
  <c r="S118" i="1"/>
  <c r="J61" i="1"/>
  <c r="S61" i="1"/>
  <c r="D61" i="8"/>
  <c r="J8" i="1"/>
  <c r="D8" i="8"/>
  <c r="S8" i="1"/>
  <c r="J49" i="1"/>
  <c r="D49" i="8"/>
  <c r="S49" i="1"/>
  <c r="J100" i="1"/>
  <c r="D100" i="8"/>
  <c r="S100" i="1"/>
  <c r="J137" i="1"/>
  <c r="S137" i="1"/>
  <c r="D137" i="8"/>
  <c r="J125" i="1"/>
  <c r="D125" i="8"/>
  <c r="S125" i="1"/>
  <c r="J213" i="1"/>
  <c r="D213" i="8"/>
  <c r="S213" i="1"/>
  <c r="J108" i="1"/>
  <c r="S108" i="1"/>
  <c r="D108" i="8"/>
  <c r="J82" i="1"/>
  <c r="D82" i="8"/>
  <c r="S82" i="1"/>
  <c r="J146" i="1"/>
  <c r="D146" i="8"/>
  <c r="S146" i="1"/>
  <c r="V173" i="7"/>
  <c r="X173" i="7" s="1"/>
  <c r="AB173" i="7" s="1"/>
  <c r="V31" i="7"/>
  <c r="X31" i="7" s="1"/>
  <c r="AB31" i="7" s="1"/>
  <c r="V58" i="7"/>
  <c r="X58" i="7" s="1"/>
  <c r="AB58" i="7" s="1"/>
  <c r="V26" i="7"/>
  <c r="X26" i="7" s="1"/>
  <c r="AB26" i="7" s="1"/>
  <c r="V55" i="7"/>
  <c r="X55" i="7" s="1"/>
  <c r="AB55" i="7" s="1"/>
  <c r="V242" i="7"/>
  <c r="X242" i="7" s="1"/>
  <c r="AB242" i="7" s="1"/>
  <c r="V160" i="7"/>
  <c r="X160" i="7" s="1"/>
  <c r="AB160" i="7" s="1"/>
  <c r="V158" i="7"/>
  <c r="X158" i="7" s="1"/>
  <c r="AB158" i="7" s="1"/>
  <c r="V123" i="7"/>
  <c r="X123" i="7" s="1"/>
  <c r="AB123" i="7" s="1"/>
  <c r="V104" i="7"/>
  <c r="X104" i="7" s="1"/>
  <c r="AB104" i="7" s="1"/>
  <c r="V119" i="7"/>
  <c r="X119" i="7" s="1"/>
  <c r="AB119" i="7" s="1"/>
  <c r="V194" i="7"/>
  <c r="X194" i="7" s="1"/>
  <c r="AB194" i="7" s="1"/>
  <c r="V234" i="7"/>
  <c r="X234" i="7" s="1"/>
  <c r="AB234" i="7" s="1"/>
  <c r="V172" i="7"/>
  <c r="X172" i="7" s="1"/>
  <c r="AB172" i="7" s="1"/>
  <c r="V208" i="7"/>
  <c r="X208" i="7" s="1"/>
  <c r="AB208" i="7" s="1"/>
  <c r="V67" i="7"/>
  <c r="X67" i="7" s="1"/>
  <c r="AB67" i="7" s="1"/>
  <c r="V86" i="7"/>
  <c r="X86" i="7" s="1"/>
  <c r="AB86" i="7" s="1"/>
  <c r="V72" i="7"/>
  <c r="X72" i="7" s="1"/>
  <c r="AB72" i="7" s="1"/>
  <c r="V256" i="7"/>
  <c r="X256" i="7" s="1"/>
  <c r="AB256" i="7" s="1"/>
  <c r="V205" i="7"/>
  <c r="X205" i="7" s="1"/>
  <c r="AB205" i="7" s="1"/>
  <c r="V154" i="7"/>
  <c r="X154" i="7" s="1"/>
  <c r="AB154" i="7" s="1"/>
  <c r="V229" i="7"/>
  <c r="X229" i="7" s="1"/>
  <c r="AB229" i="7" s="1"/>
  <c r="V243" i="7"/>
  <c r="X243" i="7" s="1"/>
  <c r="AB243" i="7" s="1"/>
  <c r="V80" i="7"/>
  <c r="X80" i="7" s="1"/>
  <c r="AB80" i="7" s="1"/>
  <c r="V69" i="7"/>
  <c r="X69" i="7" s="1"/>
  <c r="AB69" i="7" s="1"/>
  <c r="V106" i="7"/>
  <c r="X106" i="7" s="1"/>
  <c r="AB106" i="7" s="1"/>
  <c r="V200" i="7"/>
  <c r="X200" i="7" s="1"/>
  <c r="AB200" i="7" s="1"/>
  <c r="V73" i="7"/>
  <c r="X73" i="7" s="1"/>
  <c r="AB73" i="7" s="1"/>
  <c r="V81" i="7"/>
  <c r="X81" i="7" s="1"/>
  <c r="AB81" i="7" s="1"/>
  <c r="V224" i="7"/>
  <c r="X224" i="7" s="1"/>
  <c r="AB224" i="7" s="1"/>
  <c r="J15" i="1"/>
  <c r="D15" i="8"/>
  <c r="S15" i="1"/>
  <c r="J28" i="1"/>
  <c r="D28" i="8"/>
  <c r="S28" i="1"/>
  <c r="J164" i="1"/>
  <c r="D164" i="8"/>
  <c r="S164" i="1"/>
  <c r="J109" i="1"/>
  <c r="D109" i="8"/>
  <c r="S109" i="1"/>
  <c r="J178" i="1"/>
  <c r="D178" i="8"/>
  <c r="S178" i="1"/>
  <c r="J254" i="1"/>
  <c r="S254" i="1"/>
  <c r="D254" i="8"/>
  <c r="J134" i="1"/>
  <c r="D134" i="8"/>
  <c r="S134" i="1"/>
  <c r="J128" i="1"/>
  <c r="D128" i="8"/>
  <c r="S128" i="1"/>
  <c r="J190" i="1"/>
  <c r="D190" i="8"/>
  <c r="S190" i="1"/>
  <c r="J233" i="1"/>
  <c r="D233" i="8"/>
  <c r="S233" i="1"/>
  <c r="J262" i="1"/>
  <c r="D262" i="8"/>
  <c r="S262" i="1"/>
  <c r="V53" i="7"/>
  <c r="X53" i="7" s="1"/>
  <c r="AB53" i="7" s="1"/>
  <c r="V83" i="7"/>
  <c r="X83" i="7" s="1"/>
  <c r="AB83" i="7" s="1"/>
  <c r="V180" i="7"/>
  <c r="X180" i="7" s="1"/>
  <c r="AB180" i="7" s="1"/>
  <c r="J31" i="1"/>
  <c r="S31" i="1"/>
  <c r="D31" i="8"/>
  <c r="J55" i="1"/>
  <c r="D55" i="8"/>
  <c r="S55" i="1"/>
  <c r="J158" i="1"/>
  <c r="D158" i="8"/>
  <c r="S158" i="1"/>
  <c r="J119" i="1"/>
  <c r="D119" i="8"/>
  <c r="S119" i="1"/>
  <c r="J172" i="1"/>
  <c r="S172" i="1"/>
  <c r="D172" i="8"/>
  <c r="J86" i="1"/>
  <c r="D86" i="8"/>
  <c r="S86" i="1"/>
  <c r="J205" i="1"/>
  <c r="D205" i="8"/>
  <c r="S205" i="1"/>
  <c r="J243" i="1"/>
  <c r="D243" i="8"/>
  <c r="S243" i="1"/>
  <c r="J80" i="1"/>
  <c r="D80" i="8"/>
  <c r="S80" i="1"/>
  <c r="J69" i="1"/>
  <c r="D69" i="8"/>
  <c r="S69" i="1"/>
  <c r="J106" i="1"/>
  <c r="S106" i="1"/>
  <c r="D106" i="8"/>
  <c r="J200" i="1"/>
  <c r="D200" i="8"/>
  <c r="S200" i="1"/>
  <c r="J81" i="1"/>
  <c r="S81" i="1"/>
  <c r="D81" i="8"/>
  <c r="V36" i="7"/>
  <c r="X36" i="7" s="1"/>
  <c r="AB36" i="7" s="1"/>
  <c r="V33" i="7"/>
  <c r="X33" i="7" s="1"/>
  <c r="AB33" i="7" s="1"/>
  <c r="V28" i="7"/>
  <c r="X28" i="7" s="1"/>
  <c r="AB28" i="7" s="1"/>
  <c r="V159" i="7"/>
  <c r="X159" i="7" s="1"/>
  <c r="AB159" i="7" s="1"/>
  <c r="V98" i="7"/>
  <c r="X98" i="7" s="1"/>
  <c r="AB98" i="7" s="1"/>
  <c r="V109" i="7"/>
  <c r="X109" i="7" s="1"/>
  <c r="AB109" i="7" s="1"/>
  <c r="V176" i="7"/>
  <c r="X176" i="7" s="1"/>
  <c r="AB176" i="7" s="1"/>
  <c r="V35" i="7"/>
  <c r="X35" i="7" s="1"/>
  <c r="AB35" i="7" s="1"/>
  <c r="V188" i="7"/>
  <c r="X188" i="7" s="1"/>
  <c r="AB188" i="7" s="1"/>
  <c r="V134" i="7"/>
  <c r="X134" i="7" s="1"/>
  <c r="AB134" i="7" s="1"/>
  <c r="V88" i="7"/>
  <c r="X88" i="7" s="1"/>
  <c r="AB88" i="7" s="1"/>
  <c r="V239" i="7"/>
  <c r="X239" i="7" s="1"/>
  <c r="AB239" i="7" s="1"/>
  <c r="V258" i="7"/>
  <c r="X258" i="7" s="1"/>
  <c r="AB258" i="7" s="1"/>
  <c r="V190" i="7"/>
  <c r="X190" i="7" s="1"/>
  <c r="AB190" i="7" s="1"/>
  <c r="V238" i="7"/>
  <c r="X238" i="7" s="1"/>
  <c r="AB238" i="7" s="1"/>
  <c r="V226" i="7"/>
  <c r="X226" i="7" s="1"/>
  <c r="AB226" i="7" s="1"/>
  <c r="V233" i="7"/>
  <c r="X233" i="7" s="1"/>
  <c r="AB233" i="7" s="1"/>
  <c r="V99" i="7"/>
  <c r="X99" i="7" s="1"/>
  <c r="AB99" i="7" s="1"/>
  <c r="V140" i="7"/>
  <c r="X140" i="7" s="1"/>
  <c r="AB140" i="7" s="1"/>
  <c r="V262" i="7"/>
  <c r="X262" i="7" s="1"/>
  <c r="AB262" i="7" s="1"/>
  <c r="V198" i="7"/>
  <c r="X198" i="7" s="1"/>
  <c r="AB198" i="7" s="1"/>
  <c r="J10" i="1"/>
  <c r="D10" i="8"/>
  <c r="S10" i="1"/>
  <c r="J29" i="1"/>
  <c r="S29" i="1"/>
  <c r="D29" i="8"/>
  <c r="J47" i="1"/>
  <c r="S47" i="1"/>
  <c r="D47" i="8"/>
  <c r="J51" i="1"/>
  <c r="S51" i="1"/>
  <c r="D51" i="8"/>
  <c r="J44" i="1"/>
  <c r="D44" i="8"/>
  <c r="S44" i="1"/>
  <c r="J41" i="1"/>
  <c r="S41" i="1"/>
  <c r="D41" i="8"/>
  <c r="J84" i="1"/>
  <c r="D84" i="8"/>
  <c r="S84" i="1"/>
  <c r="J184" i="1"/>
  <c r="D184" i="8"/>
  <c r="S184" i="1"/>
  <c r="J9" i="1"/>
  <c r="D9" i="8"/>
  <c r="S9" i="1"/>
  <c r="J124" i="1"/>
  <c r="D124" i="8"/>
  <c r="S124" i="1"/>
  <c r="J214" i="1"/>
  <c r="S214" i="1"/>
  <c r="D214" i="8"/>
  <c r="J120" i="1"/>
  <c r="S120" i="1"/>
  <c r="D120" i="8"/>
  <c r="J235" i="1"/>
  <c r="D235" i="8"/>
  <c r="S235" i="1"/>
  <c r="J91" i="1"/>
  <c r="D91" i="8"/>
  <c r="S91" i="1"/>
  <c r="J103" i="1"/>
  <c r="D103" i="8"/>
  <c r="S103" i="1"/>
  <c r="J168" i="1"/>
  <c r="D168" i="8"/>
  <c r="S168" i="1"/>
  <c r="J105" i="1"/>
  <c r="D105" i="8"/>
  <c r="S105" i="1"/>
  <c r="J102" i="1"/>
  <c r="D102" i="8"/>
  <c r="S102" i="1"/>
  <c r="J85" i="1"/>
  <c r="D85" i="8"/>
  <c r="S85" i="1"/>
  <c r="J129" i="1"/>
  <c r="D129" i="8"/>
  <c r="S129" i="1"/>
  <c r="J148" i="1"/>
  <c r="D148" i="8"/>
  <c r="S148" i="1"/>
  <c r="J221" i="1"/>
  <c r="D221" i="8"/>
  <c r="S221" i="1"/>
  <c r="J117" i="1"/>
  <c r="D117" i="8"/>
  <c r="S117" i="1"/>
  <c r="J87" i="1"/>
  <c r="D87" i="8"/>
  <c r="S87" i="1"/>
  <c r="J189" i="1"/>
  <c r="D189" i="8"/>
  <c r="S189" i="1"/>
  <c r="J181" i="1"/>
  <c r="D181" i="8"/>
  <c r="S181" i="1"/>
  <c r="J71" i="1"/>
  <c r="D71" i="8"/>
  <c r="S71" i="1"/>
  <c r="J175" i="1"/>
  <c r="D175" i="8"/>
  <c r="S175" i="1"/>
  <c r="J195" i="1"/>
  <c r="D195" i="8"/>
  <c r="S195" i="1"/>
  <c r="J222" i="1"/>
  <c r="D222" i="8"/>
  <c r="S222" i="1"/>
  <c r="J165" i="1"/>
  <c r="D165" i="8"/>
  <c r="S165" i="1"/>
  <c r="J219" i="1"/>
  <c r="D219" i="8"/>
  <c r="S219" i="1"/>
  <c r="V244" i="7"/>
  <c r="X244" i="7" s="1"/>
  <c r="AB244" i="7" s="1"/>
  <c r="V132" i="7"/>
  <c r="X132" i="7" s="1"/>
  <c r="AB132" i="7" s="1"/>
  <c r="V22" i="7"/>
  <c r="X22" i="7" s="1"/>
  <c r="AB22" i="7" s="1"/>
  <c r="V52" i="7"/>
  <c r="X52" i="7" s="1"/>
  <c r="AB52" i="7" s="1"/>
  <c r="V25" i="7"/>
  <c r="X25" i="7" s="1"/>
  <c r="AB25" i="7" s="1"/>
  <c r="V24" i="7"/>
  <c r="X24" i="7" s="1"/>
  <c r="AB24" i="7" s="1"/>
  <c r="V40" i="7"/>
  <c r="X40" i="7" s="1"/>
  <c r="AB40" i="7" s="1"/>
  <c r="V97" i="7"/>
  <c r="X97" i="7" s="1"/>
  <c r="AB97" i="7" s="1"/>
  <c r="V217" i="7"/>
  <c r="X217" i="7" s="1"/>
  <c r="AB217" i="7" s="1"/>
  <c r="V131" i="7"/>
  <c r="X131" i="7" s="1"/>
  <c r="AB131" i="7" s="1"/>
  <c r="V206" i="7"/>
  <c r="X206" i="7" s="1"/>
  <c r="AB206" i="7" s="1"/>
  <c r="J220" i="1"/>
  <c r="S220" i="1"/>
  <c r="D220" i="8"/>
  <c r="V101" i="7"/>
  <c r="X101" i="7" s="1"/>
  <c r="AB101" i="7" s="1"/>
  <c r="J212" i="1"/>
  <c r="S212" i="1"/>
  <c r="D212" i="8"/>
  <c r="V152" i="7"/>
  <c r="X152" i="7" s="1"/>
  <c r="AB152" i="7" s="1"/>
  <c r="V253" i="7"/>
  <c r="X253" i="7" s="1"/>
  <c r="AB253" i="7" s="1"/>
  <c r="V259" i="7"/>
  <c r="X259" i="7" s="1"/>
  <c r="AB259" i="7" s="1"/>
  <c r="V116" i="7"/>
  <c r="X116" i="7" s="1"/>
  <c r="AB116" i="7" s="1"/>
  <c r="V78" i="7"/>
  <c r="X78" i="7" s="1"/>
  <c r="AB78" i="7" s="1"/>
  <c r="V196" i="7"/>
  <c r="X196" i="7" s="1"/>
  <c r="AB196" i="7" s="1"/>
  <c r="V218" i="7"/>
  <c r="X218" i="7" s="1"/>
  <c r="AB218" i="7" s="1"/>
  <c r="V177" i="7"/>
  <c r="X177" i="7" s="1"/>
  <c r="AB177" i="7" s="1"/>
  <c r="V127" i="7"/>
  <c r="X127" i="7" s="1"/>
  <c r="AB127" i="7" s="1"/>
  <c r="V89" i="7"/>
  <c r="X89" i="7" s="1"/>
  <c r="AB89" i="7" s="1"/>
  <c r="V113" i="7"/>
  <c r="X113" i="7" s="1"/>
  <c r="AB113" i="7" s="1"/>
  <c r="V249" i="7"/>
  <c r="X249" i="7" s="1"/>
  <c r="AB249" i="7" s="1"/>
  <c r="V46" i="7"/>
  <c r="X46" i="7" s="1"/>
  <c r="AB46" i="7" s="1"/>
  <c r="V151" i="7"/>
  <c r="X151" i="7" s="1"/>
  <c r="AB151" i="7" s="1"/>
  <c r="V112" i="7"/>
  <c r="X112" i="7" s="1"/>
  <c r="AB112" i="7" s="1"/>
  <c r="V163" i="7"/>
  <c r="X163" i="7" s="1"/>
  <c r="AB163" i="7" s="1"/>
  <c r="V202" i="7"/>
  <c r="X202" i="7" s="1"/>
  <c r="AB202" i="7" s="1"/>
  <c r="V247" i="7"/>
  <c r="X247" i="7" s="1"/>
  <c r="AB247" i="7" s="1"/>
  <c r="V135" i="7"/>
  <c r="X135" i="7" s="1"/>
  <c r="AB135" i="7" s="1"/>
  <c r="V230" i="7"/>
  <c r="X230" i="7" s="1"/>
  <c r="AB230" i="7" s="1"/>
  <c r="V199" i="7"/>
  <c r="X199" i="7" s="1"/>
  <c r="AB199" i="7" s="1"/>
  <c r="V38" i="7"/>
  <c r="X38" i="7" s="1"/>
  <c r="AB38" i="7" s="1"/>
  <c r="V23" i="7"/>
  <c r="X23" i="7" s="1"/>
  <c r="AB23" i="7" s="1"/>
  <c r="V27" i="7"/>
  <c r="X27" i="7" s="1"/>
  <c r="AB27" i="7" s="1"/>
  <c r="V56" i="7"/>
  <c r="X56" i="7" s="1"/>
  <c r="AB56" i="7" s="1"/>
  <c r="V21" i="7"/>
  <c r="X21" i="7" s="1"/>
  <c r="AB21" i="7" s="1"/>
  <c r="V93" i="7"/>
  <c r="X93" i="7" s="1"/>
  <c r="AB93" i="7" s="1"/>
  <c r="V122" i="7"/>
  <c r="X122" i="7" s="1"/>
  <c r="AB122" i="7" s="1"/>
  <c r="V50" i="7"/>
  <c r="X50" i="7" s="1"/>
  <c r="AB50" i="7" s="1"/>
  <c r="V187" i="7"/>
  <c r="X187" i="7" s="1"/>
  <c r="AB187" i="7" s="1"/>
  <c r="V63" i="7"/>
  <c r="X63" i="7" s="1"/>
  <c r="AB63" i="7" s="1"/>
  <c r="V183" i="7"/>
  <c r="X183" i="7" s="1"/>
  <c r="AB183" i="7" s="1"/>
  <c r="V18" i="7"/>
  <c r="X18" i="7" s="1"/>
  <c r="AB18" i="7" s="1"/>
  <c r="V65" i="7"/>
  <c r="X65" i="7" s="1"/>
  <c r="AB65" i="7" s="1"/>
  <c r="V68" i="7"/>
  <c r="X68" i="7" s="1"/>
  <c r="AB68" i="7" s="1"/>
  <c r="J260" i="1"/>
  <c r="D260" i="8"/>
  <c r="S260" i="1"/>
  <c r="V90" i="7"/>
  <c r="X90" i="7" s="1"/>
  <c r="AB90" i="7" s="1"/>
  <c r="V171" i="7"/>
  <c r="X171" i="7" s="1"/>
  <c r="AB171" i="7" s="1"/>
  <c r="V30" i="7"/>
  <c r="X30" i="7" s="1"/>
  <c r="AB30" i="7" s="1"/>
  <c r="V192" i="7"/>
  <c r="X192" i="7" s="1"/>
  <c r="AB192" i="7" s="1"/>
  <c r="V13" i="7"/>
  <c r="X13" i="7" s="1"/>
  <c r="AB13" i="7" s="1"/>
  <c r="V157" i="7"/>
  <c r="X157" i="7" s="1"/>
  <c r="AB157" i="7" s="1"/>
  <c r="V118" i="7"/>
  <c r="X118" i="7" s="1"/>
  <c r="AB118" i="7" s="1"/>
  <c r="V61" i="7"/>
  <c r="X61" i="7" s="1"/>
  <c r="AB61" i="7" s="1"/>
  <c r="V8" i="7"/>
  <c r="X8" i="7" s="1"/>
  <c r="AB8" i="7" s="1"/>
  <c r="V49" i="7"/>
  <c r="X49" i="7" s="1"/>
  <c r="AB49" i="7" s="1"/>
  <c r="V100" i="7"/>
  <c r="X100" i="7" s="1"/>
  <c r="AB100" i="7" s="1"/>
  <c r="V137" i="7"/>
  <c r="X137" i="7" s="1"/>
  <c r="AB137" i="7" s="1"/>
  <c r="V125" i="7"/>
  <c r="X125" i="7" s="1"/>
  <c r="AB125" i="7" s="1"/>
  <c r="V213" i="7"/>
  <c r="X213" i="7" s="1"/>
  <c r="AB213" i="7" s="1"/>
  <c r="V108" i="7"/>
  <c r="X108" i="7" s="1"/>
  <c r="AB108" i="7" s="1"/>
  <c r="V82" i="7"/>
  <c r="X82" i="7" s="1"/>
  <c r="AB82" i="7" s="1"/>
  <c r="V146" i="7"/>
  <c r="X146" i="7" s="1"/>
  <c r="AB146" i="7" s="1"/>
  <c r="E263" i="1"/>
  <c r="E265" i="1" s="1"/>
  <c r="H142" i="1"/>
  <c r="J20" i="1"/>
  <c r="D20" i="8"/>
  <c r="S20" i="1"/>
  <c r="J45" i="1"/>
  <c r="D45" i="8"/>
  <c r="S45" i="1"/>
  <c r="J17" i="1"/>
  <c r="D17" i="8"/>
  <c r="S17" i="1"/>
  <c r="J19" i="1"/>
  <c r="S19" i="1"/>
  <c r="D19" i="8"/>
  <c r="J57" i="1"/>
  <c r="S57" i="1"/>
  <c r="D57" i="8"/>
  <c r="J6" i="1"/>
  <c r="D6" i="8"/>
  <c r="S6" i="1"/>
  <c r="J211" i="1"/>
  <c r="D211" i="8"/>
  <c r="S211" i="1"/>
  <c r="J185" i="1"/>
  <c r="D185" i="8"/>
  <c r="S185" i="1"/>
  <c r="J207" i="1"/>
  <c r="D207" i="8"/>
  <c r="S207" i="1"/>
  <c r="J149" i="1"/>
  <c r="S149" i="1"/>
  <c r="D149" i="8"/>
  <c r="J92" i="1"/>
  <c r="D92" i="8"/>
  <c r="S92" i="1"/>
  <c r="J145" i="1"/>
  <c r="S145" i="1"/>
  <c r="D145" i="8"/>
  <c r="J209" i="1"/>
  <c r="D209" i="8"/>
  <c r="S209" i="1"/>
  <c r="J77" i="1"/>
  <c r="S77" i="1"/>
  <c r="D77" i="8"/>
  <c r="J169" i="1"/>
  <c r="D169" i="8"/>
  <c r="S169" i="1"/>
  <c r="J255" i="1"/>
  <c r="D255" i="8"/>
  <c r="S255" i="1"/>
  <c r="J133" i="1"/>
  <c r="D133" i="8"/>
  <c r="S133" i="1"/>
  <c r="J251" i="1"/>
  <c r="D251" i="8"/>
  <c r="S251" i="1"/>
  <c r="J114" i="1"/>
  <c r="D114" i="8"/>
  <c r="S114" i="1"/>
  <c r="J210" i="1"/>
  <c r="D210" i="8"/>
  <c r="S210" i="1"/>
  <c r="J110" i="1"/>
  <c r="D110" i="8"/>
  <c r="S110" i="1"/>
  <c r="J95" i="1"/>
  <c r="D95" i="8"/>
  <c r="S95" i="1"/>
  <c r="V228" i="7"/>
  <c r="X228" i="7" s="1"/>
  <c r="AB228" i="7" s="1"/>
  <c r="J156" i="1"/>
  <c r="D156" i="8"/>
  <c r="S156" i="1"/>
  <c r="J115" i="1"/>
  <c r="D115" i="8"/>
  <c r="S115" i="1"/>
  <c r="J174" i="1"/>
  <c r="D174" i="8"/>
  <c r="S174" i="1"/>
  <c r="V236" i="7"/>
  <c r="X236" i="7" s="1"/>
  <c r="AB236" i="7" s="1"/>
  <c r="J139" i="1"/>
  <c r="D139" i="8"/>
  <c r="S139" i="1"/>
  <c r="J257" i="1"/>
  <c r="D257" i="8"/>
  <c r="S257" i="1"/>
  <c r="J33" i="1"/>
  <c r="D33" i="8"/>
  <c r="S33" i="1"/>
  <c r="J159" i="1"/>
  <c r="D159" i="8"/>
  <c r="S159" i="1"/>
  <c r="J150" i="1"/>
  <c r="D150" i="8"/>
  <c r="S150" i="1"/>
  <c r="J176" i="1"/>
  <c r="D176" i="8"/>
  <c r="S176" i="1"/>
  <c r="J188" i="1"/>
  <c r="S188" i="1"/>
  <c r="D188" i="8"/>
  <c r="J225" i="1"/>
  <c r="D225" i="8"/>
  <c r="S225" i="1"/>
  <c r="J239" i="1"/>
  <c r="D239" i="8"/>
  <c r="S239" i="1"/>
  <c r="J238" i="1"/>
  <c r="S238" i="1"/>
  <c r="D238" i="8"/>
  <c r="J201" i="1"/>
  <c r="D201" i="8"/>
  <c r="S201" i="1"/>
  <c r="J140" i="1"/>
  <c r="D140" i="8"/>
  <c r="S140" i="1"/>
  <c r="V5" i="7"/>
  <c r="X5" i="7" s="1"/>
  <c r="Z5" i="7" s="1"/>
  <c r="V39" i="7"/>
  <c r="X39" i="7" s="1"/>
  <c r="AB39" i="7" s="1"/>
  <c r="V11" i="7"/>
  <c r="X11" i="7" s="1"/>
  <c r="AB11" i="7" s="1"/>
  <c r="V12" i="7"/>
  <c r="X12" i="7" s="1"/>
  <c r="AB12" i="7" s="1"/>
  <c r="V186" i="7"/>
  <c r="X186" i="7" s="1"/>
  <c r="AB186" i="7" s="1"/>
  <c r="V182" i="7"/>
  <c r="X182" i="7" s="1"/>
  <c r="AB182" i="7" s="1"/>
  <c r="V7" i="7"/>
  <c r="X7" i="7" s="1"/>
  <c r="AB7" i="7" s="1"/>
  <c r="V144" i="7"/>
  <c r="X144" i="7" s="1"/>
  <c r="AB144" i="7" s="1"/>
  <c r="V76" i="7"/>
  <c r="X76" i="7" s="1"/>
  <c r="AB76" i="7" s="1"/>
  <c r="V147" i="7"/>
  <c r="X147" i="7" s="1"/>
  <c r="AB147" i="7" s="1"/>
  <c r="V232" i="7"/>
  <c r="X232" i="7" s="1"/>
  <c r="AB232" i="7" s="1"/>
  <c r="V216" i="7"/>
  <c r="X216" i="7" s="1"/>
  <c r="AB216" i="7" s="1"/>
  <c r="J252" i="1"/>
  <c r="D252" i="8"/>
  <c r="S252" i="1"/>
  <c r="V70" i="7"/>
  <c r="X70" i="7" s="1"/>
  <c r="AB70" i="7" s="1"/>
  <c r="V79" i="7"/>
  <c r="X79" i="7" s="1"/>
  <c r="AB79" i="7" s="1"/>
  <c r="V37" i="7"/>
  <c r="X37" i="7" s="1"/>
  <c r="AB37" i="7" s="1"/>
  <c r="V42" i="7"/>
  <c r="X42" i="7" s="1"/>
  <c r="AB42" i="7" s="1"/>
  <c r="J204" i="1"/>
  <c r="S204" i="1"/>
  <c r="D204" i="8"/>
  <c r="V261" i="7"/>
  <c r="X261" i="7" s="1"/>
  <c r="AB261" i="7" s="1"/>
  <c r="V241" i="7"/>
  <c r="X241" i="7" s="1"/>
  <c r="AB241" i="7" s="1"/>
  <c r="V162" i="7"/>
  <c r="X162" i="7" s="1"/>
  <c r="AB162" i="7" s="1"/>
  <c r="V143" i="7"/>
  <c r="X143" i="7" s="1"/>
  <c r="AB143" i="7" s="1"/>
  <c r="V245" i="7"/>
  <c r="X245" i="7" s="1"/>
  <c r="AB245" i="7" s="1"/>
  <c r="V166" i="7"/>
  <c r="X166" i="7" s="1"/>
  <c r="AB166" i="7" s="1"/>
  <c r="V153" i="7"/>
  <c r="X153" i="7" s="1"/>
  <c r="AB153" i="7" s="1"/>
  <c r="V48" i="7"/>
  <c r="X48" i="7" s="1"/>
  <c r="AB48" i="7" s="1"/>
  <c r="V155" i="7"/>
  <c r="X155" i="7" s="1"/>
  <c r="AB155" i="7" s="1"/>
  <c r="V111" i="7"/>
  <c r="X111" i="7" s="1"/>
  <c r="AB111" i="7" s="1"/>
  <c r="V203" i="7"/>
  <c r="X203" i="7" s="1"/>
  <c r="AB203" i="7" s="1"/>
  <c r="V136" i="7"/>
  <c r="X136" i="7" s="1"/>
  <c r="AB136" i="7" s="1"/>
  <c r="J173" i="1"/>
  <c r="D173" i="8"/>
  <c r="S173" i="1"/>
  <c r="J58" i="1"/>
  <c r="D58" i="8"/>
  <c r="S58" i="1"/>
  <c r="J242" i="1"/>
  <c r="S242" i="1"/>
  <c r="D242" i="8"/>
  <c r="J104" i="1"/>
  <c r="D104" i="8"/>
  <c r="S104" i="1"/>
  <c r="J234" i="1"/>
  <c r="S234" i="1"/>
  <c r="D234" i="8"/>
  <c r="J67" i="1"/>
  <c r="D67" i="8"/>
  <c r="S67" i="1"/>
  <c r="J72" i="1"/>
  <c r="D72" i="8"/>
  <c r="S72" i="1"/>
  <c r="J154" i="1"/>
  <c r="D154" i="8"/>
  <c r="S154" i="1"/>
  <c r="J224" i="1"/>
  <c r="D224" i="8"/>
  <c r="S224" i="1"/>
  <c r="V15" i="7"/>
  <c r="X15" i="7" s="1"/>
  <c r="AB15" i="7" s="1"/>
  <c r="V59" i="7"/>
  <c r="X59" i="7" s="1"/>
  <c r="AB59" i="7" s="1"/>
  <c r="V231" i="7"/>
  <c r="X231" i="7" s="1"/>
  <c r="AB231" i="7" s="1"/>
  <c r="V164" i="7"/>
  <c r="X164" i="7" s="1"/>
  <c r="AB164" i="7" s="1"/>
  <c r="V150" i="7"/>
  <c r="X150" i="7" s="1"/>
  <c r="AB150" i="7" s="1"/>
  <c r="V130" i="7"/>
  <c r="X130" i="7" s="1"/>
  <c r="AB130" i="7" s="1"/>
  <c r="V178" i="7"/>
  <c r="X178" i="7" s="1"/>
  <c r="AB178" i="7" s="1"/>
  <c r="V254" i="7"/>
  <c r="X254" i="7" s="1"/>
  <c r="AB254" i="7" s="1"/>
  <c r="V225" i="7"/>
  <c r="X225" i="7" s="1"/>
  <c r="AB225" i="7" s="1"/>
  <c r="V128" i="7"/>
  <c r="X128" i="7" s="1"/>
  <c r="AB128" i="7" s="1"/>
  <c r="V201" i="7"/>
  <c r="X201" i="7" s="1"/>
  <c r="AB201" i="7" s="1"/>
  <c r="V10" i="7"/>
  <c r="X10" i="7" s="1"/>
  <c r="AB10" i="7" s="1"/>
  <c r="V29" i="7"/>
  <c r="X29" i="7" s="1"/>
  <c r="AB29" i="7" s="1"/>
  <c r="V47" i="7"/>
  <c r="X47" i="7" s="1"/>
  <c r="AB47" i="7" s="1"/>
  <c r="V51" i="7"/>
  <c r="X51" i="7" s="1"/>
  <c r="AB51" i="7" s="1"/>
  <c r="V44" i="7"/>
  <c r="X44" i="7" s="1"/>
  <c r="AB44" i="7" s="1"/>
  <c r="V41" i="7"/>
  <c r="X41" i="7" s="1"/>
  <c r="AB41" i="7" s="1"/>
  <c r="V84" i="7"/>
  <c r="X84" i="7" s="1"/>
  <c r="AB84" i="7" s="1"/>
  <c r="V184" i="7"/>
  <c r="X184" i="7" s="1"/>
  <c r="AB184" i="7" s="1"/>
  <c r="V9" i="7"/>
  <c r="X9" i="7" s="1"/>
  <c r="AB9" i="7" s="1"/>
  <c r="V124" i="7"/>
  <c r="X124" i="7" s="1"/>
  <c r="AB124" i="7" s="1"/>
  <c r="V214" i="7"/>
  <c r="X214" i="7" s="1"/>
  <c r="AB214" i="7" s="1"/>
  <c r="V120" i="7"/>
  <c r="X120" i="7" s="1"/>
  <c r="AB120" i="7" s="1"/>
  <c r="V235" i="7"/>
  <c r="X235" i="7" s="1"/>
  <c r="AB235" i="7" s="1"/>
  <c r="V91" i="7"/>
  <c r="X91" i="7" s="1"/>
  <c r="AB91" i="7" s="1"/>
  <c r="V103" i="7"/>
  <c r="X103" i="7" s="1"/>
  <c r="AB103" i="7" s="1"/>
  <c r="V168" i="7"/>
  <c r="X168" i="7" s="1"/>
  <c r="AB168" i="7" s="1"/>
  <c r="V105" i="7"/>
  <c r="X105" i="7" s="1"/>
  <c r="AB105" i="7" s="1"/>
  <c r="V102" i="7"/>
  <c r="X102" i="7" s="1"/>
  <c r="AB102" i="7" s="1"/>
  <c r="V85" i="7"/>
  <c r="X85" i="7" s="1"/>
  <c r="AB85" i="7" s="1"/>
  <c r="V129" i="7"/>
  <c r="X129" i="7" s="1"/>
  <c r="AB129" i="7" s="1"/>
  <c r="V148" i="7"/>
  <c r="X148" i="7" s="1"/>
  <c r="AB148" i="7" s="1"/>
  <c r="V221" i="7"/>
  <c r="X221" i="7" s="1"/>
  <c r="AB221" i="7" s="1"/>
  <c r="V117" i="7"/>
  <c r="X117" i="7" s="1"/>
  <c r="AB117" i="7" s="1"/>
  <c r="V87" i="7"/>
  <c r="X87" i="7" s="1"/>
  <c r="AB87" i="7" s="1"/>
  <c r="V189" i="7"/>
  <c r="X189" i="7" s="1"/>
  <c r="AB189" i="7" s="1"/>
  <c r="V181" i="7"/>
  <c r="X181" i="7" s="1"/>
  <c r="AB181" i="7" s="1"/>
  <c r="V71" i="7"/>
  <c r="X71" i="7" s="1"/>
  <c r="AB71" i="7" s="1"/>
  <c r="V175" i="7"/>
  <c r="X175" i="7" s="1"/>
  <c r="AB175" i="7" s="1"/>
  <c r="V195" i="7"/>
  <c r="X195" i="7" s="1"/>
  <c r="AB195" i="7" s="1"/>
  <c r="V222" i="7"/>
  <c r="X222" i="7" s="1"/>
  <c r="AB222" i="7" s="1"/>
  <c r="V165" i="7"/>
  <c r="X165" i="7" s="1"/>
  <c r="AB165" i="7" s="1"/>
  <c r="V219" i="7"/>
  <c r="X219" i="7" s="1"/>
  <c r="AB219" i="7" s="1"/>
  <c r="J244" i="1"/>
  <c r="D244" i="8"/>
  <c r="S244" i="1"/>
  <c r="H5" i="1"/>
  <c r="J161" i="1"/>
  <c r="D161" i="8"/>
  <c r="S161" i="1"/>
  <c r="J53" i="1"/>
  <c r="S53" i="1"/>
  <c r="D53" i="8"/>
  <c r="J39" i="1"/>
  <c r="S39" i="1"/>
  <c r="D39" i="8"/>
  <c r="J43" i="1"/>
  <c r="S43" i="1"/>
  <c r="D43" i="8"/>
  <c r="J11" i="1"/>
  <c r="D11" i="8"/>
  <c r="S11" i="1"/>
  <c r="J32" i="1"/>
  <c r="D32" i="8"/>
  <c r="S32" i="1"/>
  <c r="J12" i="1"/>
  <c r="D12" i="8"/>
  <c r="S12" i="1"/>
  <c r="J121" i="1"/>
  <c r="D121" i="8"/>
  <c r="S121" i="1"/>
  <c r="J83" i="1"/>
  <c r="D83" i="8"/>
  <c r="S83" i="1"/>
  <c r="J186" i="1"/>
  <c r="D186" i="8"/>
  <c r="S186" i="1"/>
  <c r="J215" i="1"/>
  <c r="D215" i="8"/>
  <c r="S215" i="1"/>
  <c r="J182" i="1"/>
  <c r="S182" i="1"/>
  <c r="D182" i="8"/>
  <c r="J60" i="1"/>
  <c r="D60" i="8"/>
  <c r="S60" i="1"/>
  <c r="J250" i="1"/>
  <c r="S250" i="1"/>
  <c r="D250" i="8"/>
  <c r="J7" i="1"/>
  <c r="D7" i="8"/>
  <c r="S7" i="1"/>
  <c r="J144" i="1"/>
  <c r="D144" i="8"/>
  <c r="S144" i="1"/>
  <c r="J96" i="1"/>
  <c r="D96" i="8"/>
  <c r="S96" i="1"/>
  <c r="J170" i="1"/>
  <c r="S170" i="1"/>
  <c r="D170" i="8"/>
  <c r="J76" i="1"/>
  <c r="D76" i="8"/>
  <c r="S76" i="1"/>
  <c r="J167" i="1"/>
  <c r="D167" i="8"/>
  <c r="S167" i="1"/>
  <c r="J147" i="1"/>
  <c r="D147" i="8"/>
  <c r="S147" i="1"/>
  <c r="J246" i="1"/>
  <c r="S246" i="1"/>
  <c r="D246" i="8"/>
  <c r="J232" i="1"/>
  <c r="D232" i="8"/>
  <c r="S232" i="1"/>
  <c r="J141" i="1"/>
  <c r="S141" i="1"/>
  <c r="D141" i="8"/>
  <c r="J216" i="1"/>
  <c r="D216" i="8"/>
  <c r="S216" i="1"/>
  <c r="J180" i="1"/>
  <c r="S180" i="1"/>
  <c r="D180" i="8"/>
  <c r="J227" i="1"/>
  <c r="D227" i="8"/>
  <c r="S227" i="1"/>
  <c r="J138" i="1"/>
  <c r="D138" i="8"/>
  <c r="S138" i="1"/>
  <c r="J223" i="1"/>
  <c r="D223" i="8"/>
  <c r="S223" i="1"/>
  <c r="V252" i="7"/>
  <c r="X252" i="7" s="1"/>
  <c r="AB252" i="7" s="1"/>
  <c r="J107" i="1"/>
  <c r="D107" i="8"/>
  <c r="S107" i="1"/>
  <c r="J70" i="1"/>
  <c r="S70" i="1"/>
  <c r="D70" i="8"/>
  <c r="J66" i="1"/>
  <c r="S66" i="1"/>
  <c r="D66" i="8"/>
  <c r="J79" i="1"/>
  <c r="D79" i="8"/>
  <c r="S79" i="1"/>
  <c r="J14" i="1"/>
  <c r="D14" i="8"/>
  <c r="S14" i="1"/>
  <c r="J37" i="1"/>
  <c r="D37" i="8"/>
  <c r="S37" i="1"/>
  <c r="J54" i="1"/>
  <c r="S54" i="1"/>
  <c r="D54" i="8"/>
  <c r="J42" i="1"/>
  <c r="S42" i="1"/>
  <c r="D42" i="8"/>
  <c r="J16" i="1"/>
  <c r="D16" i="8"/>
  <c r="S16" i="1"/>
  <c r="J248" i="1"/>
  <c r="D248" i="8"/>
  <c r="S248" i="1"/>
  <c r="J240" i="1"/>
  <c r="D240" i="8"/>
  <c r="S240" i="1"/>
  <c r="V204" i="7"/>
  <c r="X204" i="7" s="1"/>
  <c r="AB204" i="7" s="1"/>
  <c r="J261" i="1"/>
  <c r="D261" i="8"/>
  <c r="S261" i="1"/>
  <c r="J75" i="1"/>
  <c r="S75" i="1"/>
  <c r="D75" i="8"/>
  <c r="J241" i="1"/>
  <c r="D241" i="8"/>
  <c r="S241" i="1"/>
  <c r="J193" i="1"/>
  <c r="D193" i="8"/>
  <c r="S193" i="1"/>
  <c r="J162" i="1"/>
  <c r="D162" i="8"/>
  <c r="S162" i="1"/>
  <c r="J179" i="1"/>
  <c r="D179" i="8"/>
  <c r="S179" i="1"/>
  <c r="J143" i="1"/>
  <c r="D143" i="8"/>
  <c r="S143" i="1"/>
  <c r="J126" i="1"/>
  <c r="D126" i="8"/>
  <c r="S126" i="1"/>
  <c r="J245" i="1"/>
  <c r="D245" i="8"/>
  <c r="S245" i="1"/>
  <c r="J197" i="1"/>
  <c r="D197" i="8"/>
  <c r="S197" i="1"/>
  <c r="J166" i="1"/>
  <c r="D166" i="8"/>
  <c r="S166" i="1"/>
  <c r="J74" i="1"/>
  <c r="S74" i="1"/>
  <c r="D74" i="8"/>
  <c r="J153" i="1"/>
  <c r="D153" i="8"/>
  <c r="S153" i="1"/>
  <c r="J34" i="1"/>
  <c r="S34" i="1"/>
  <c r="D34" i="8"/>
  <c r="J48" i="1"/>
  <c r="D48" i="8"/>
  <c r="S48" i="1"/>
  <c r="J191" i="1"/>
  <c r="D191" i="8"/>
  <c r="S191" i="1"/>
  <c r="J155" i="1"/>
  <c r="S155" i="1"/>
  <c r="D155" i="8"/>
  <c r="J62" i="1"/>
  <c r="D62" i="8"/>
  <c r="S62" i="1"/>
  <c r="J111" i="1"/>
  <c r="D111" i="8"/>
  <c r="S111" i="1"/>
  <c r="J94" i="1"/>
  <c r="D94" i="8"/>
  <c r="S94" i="1"/>
  <c r="J64" i="1"/>
  <c r="S64" i="1"/>
  <c r="D64" i="8"/>
  <c r="J203" i="1"/>
  <c r="D203" i="8"/>
  <c r="S203" i="1"/>
  <c r="J237" i="1"/>
  <c r="D237" i="8"/>
  <c r="S237" i="1"/>
  <c r="J136" i="1"/>
  <c r="D136" i="8"/>
  <c r="S136" i="1"/>
  <c r="T263" i="7"/>
  <c r="T265" i="7" s="1"/>
  <c r="V142" i="7"/>
  <c r="X142" i="7" s="1"/>
  <c r="Z142" i="7" s="1"/>
  <c r="V20" i="7"/>
  <c r="X20" i="7" s="1"/>
  <c r="AB20" i="7" s="1"/>
  <c r="V45" i="7"/>
  <c r="X45" i="7" s="1"/>
  <c r="AB45" i="7" s="1"/>
  <c r="V17" i="7"/>
  <c r="X17" i="7" s="1"/>
  <c r="AB17" i="7" s="1"/>
  <c r="V19" i="7"/>
  <c r="X19" i="7" s="1"/>
  <c r="AB19" i="7" s="1"/>
  <c r="V57" i="7"/>
  <c r="X57" i="7" s="1"/>
  <c r="AB57" i="7" s="1"/>
  <c r="V6" i="7"/>
  <c r="X6" i="7" s="1"/>
  <c r="AB6" i="7" s="1"/>
  <c r="V211" i="7"/>
  <c r="X211" i="7" s="1"/>
  <c r="AB211" i="7" s="1"/>
  <c r="V185" i="7"/>
  <c r="X185" i="7" s="1"/>
  <c r="AB185" i="7" s="1"/>
  <c r="V207" i="7"/>
  <c r="X207" i="7" s="1"/>
  <c r="AB207" i="7" s="1"/>
  <c r="V149" i="7"/>
  <c r="X149" i="7" s="1"/>
  <c r="AB149" i="7" s="1"/>
  <c r="V92" i="7"/>
  <c r="X92" i="7" s="1"/>
  <c r="AB92" i="7" s="1"/>
  <c r="V145" i="7"/>
  <c r="X145" i="7" s="1"/>
  <c r="AB145" i="7" s="1"/>
  <c r="V209" i="7"/>
  <c r="X209" i="7" s="1"/>
  <c r="AB209" i="7" s="1"/>
  <c r="V77" i="7"/>
  <c r="X77" i="7" s="1"/>
  <c r="AB77" i="7" s="1"/>
  <c r="V169" i="7"/>
  <c r="X169" i="7" s="1"/>
  <c r="AB169" i="7" s="1"/>
  <c r="V255" i="7"/>
  <c r="X255" i="7" s="1"/>
  <c r="AB255" i="7" s="1"/>
  <c r="V133" i="7"/>
  <c r="X133" i="7" s="1"/>
  <c r="AB133" i="7" s="1"/>
  <c r="V251" i="7"/>
  <c r="X251" i="7" s="1"/>
  <c r="AB251" i="7" s="1"/>
  <c r="V114" i="7"/>
  <c r="X114" i="7" s="1"/>
  <c r="AB114" i="7" s="1"/>
  <c r="V210" i="7"/>
  <c r="X210" i="7" s="1"/>
  <c r="AB210" i="7" s="1"/>
  <c r="V110" i="7"/>
  <c r="X110" i="7" s="1"/>
  <c r="AB110" i="7" s="1"/>
  <c r="V95" i="7"/>
  <c r="X95" i="7" s="1"/>
  <c r="AB95" i="7" s="1"/>
  <c r="J228" i="1"/>
  <c r="S228" i="1"/>
  <c r="D228" i="8"/>
  <c r="V156" i="7"/>
  <c r="X156" i="7" s="1"/>
  <c r="AB156" i="7" s="1"/>
  <c r="V115" i="7"/>
  <c r="X115" i="7" s="1"/>
  <c r="AB115" i="7" s="1"/>
  <c r="V174" i="7"/>
  <c r="X174" i="7" s="1"/>
  <c r="AB174" i="7" s="1"/>
  <c r="J236" i="1"/>
  <c r="D236" i="8"/>
  <c r="S236" i="1"/>
  <c r="V139" i="7"/>
  <c r="X139" i="7" s="1"/>
  <c r="AB139" i="7" s="1"/>
  <c r="V257" i="7"/>
  <c r="X257" i="7" s="1"/>
  <c r="AB257" i="7" s="1"/>
  <c r="V265" i="7" l="1"/>
  <c r="Z216" i="7"/>
  <c r="Z6" i="7"/>
  <c r="Z79" i="7"/>
  <c r="Z183" i="7"/>
  <c r="Z50" i="7"/>
  <c r="Z185" i="7"/>
  <c r="Z57" i="7"/>
  <c r="Z228" i="7"/>
  <c r="Z91" i="7"/>
  <c r="Z13" i="7"/>
  <c r="Z207" i="7"/>
  <c r="Z211" i="7"/>
  <c r="Z89" i="7"/>
  <c r="Z244" i="7"/>
  <c r="Z140" i="7"/>
  <c r="Z239" i="7"/>
  <c r="Z188" i="7"/>
  <c r="Z197" i="7"/>
  <c r="Z221" i="7"/>
  <c r="Z128" i="7"/>
  <c r="Z65" i="7"/>
  <c r="Z199" i="7"/>
  <c r="Z112" i="7"/>
  <c r="Z227" i="7"/>
  <c r="Z195" i="7"/>
  <c r="Z143" i="7"/>
  <c r="Z98" i="7"/>
  <c r="Z243" i="7"/>
  <c r="Z85" i="7"/>
  <c r="Z49" i="7"/>
  <c r="Z118" i="7"/>
  <c r="Z176" i="7"/>
  <c r="Z224" i="7"/>
  <c r="Z73" i="7"/>
  <c r="Z252" i="7"/>
  <c r="Z87" i="7"/>
  <c r="Z201" i="7"/>
  <c r="Z225" i="7"/>
  <c r="Z70" i="7"/>
  <c r="Z39" i="7"/>
  <c r="Z93" i="7"/>
  <c r="Z27" i="7"/>
  <c r="Z116" i="7"/>
  <c r="Z22" i="7"/>
  <c r="Z81" i="7"/>
  <c r="Z200" i="7"/>
  <c r="Z86" i="7"/>
  <c r="Z60" i="7"/>
  <c r="Z77" i="7"/>
  <c r="Z38" i="7"/>
  <c r="Z247" i="7"/>
  <c r="Z174" i="7"/>
  <c r="Z110" i="7"/>
  <c r="Z251" i="7"/>
  <c r="Z204" i="7"/>
  <c r="Z222" i="7"/>
  <c r="Z105" i="7"/>
  <c r="Z41" i="7"/>
  <c r="Z178" i="7"/>
  <c r="Z203" i="7"/>
  <c r="Z241" i="7"/>
  <c r="Z144" i="7"/>
  <c r="Z187" i="7"/>
  <c r="Z46" i="7"/>
  <c r="Z78" i="7"/>
  <c r="Z259" i="7"/>
  <c r="Z83" i="7"/>
  <c r="Z69" i="7"/>
  <c r="Z256" i="7"/>
  <c r="Z172" i="7"/>
  <c r="Z160" i="7"/>
  <c r="Z26" i="7"/>
  <c r="Z31" i="7"/>
  <c r="Z220" i="7"/>
  <c r="Z237" i="7"/>
  <c r="Z75" i="7"/>
  <c r="Z16" i="7"/>
  <c r="Z139" i="7"/>
  <c r="Z114" i="7"/>
  <c r="Z255" i="7"/>
  <c r="Z45" i="7"/>
  <c r="Z9" i="7"/>
  <c r="Z47" i="7"/>
  <c r="Z150" i="7"/>
  <c r="Z111" i="7"/>
  <c r="Z153" i="7"/>
  <c r="Z76" i="7"/>
  <c r="Z7" i="7"/>
  <c r="Z12" i="7"/>
  <c r="Z146" i="7"/>
  <c r="Z213" i="7"/>
  <c r="Z100" i="7"/>
  <c r="Z18" i="7"/>
  <c r="Z23" i="7"/>
  <c r="Z113" i="7"/>
  <c r="Z152" i="7"/>
  <c r="Z97" i="7"/>
  <c r="Z132" i="7"/>
  <c r="Z35" i="7"/>
  <c r="Z109" i="7"/>
  <c r="Z126" i="7"/>
  <c r="Z66" i="7"/>
  <c r="Z223" i="7"/>
  <c r="Z169" i="7"/>
  <c r="Z181" i="7"/>
  <c r="Z117" i="7"/>
  <c r="Z148" i="7"/>
  <c r="Z235" i="7"/>
  <c r="Z29" i="7"/>
  <c r="Z48" i="7"/>
  <c r="Z166" i="7"/>
  <c r="Z186" i="7"/>
  <c r="Z11" i="7"/>
  <c r="Z196" i="7"/>
  <c r="Z208" i="7"/>
  <c r="Z58" i="7"/>
  <c r="Z64" i="7"/>
  <c r="Z193" i="7"/>
  <c r="Z107" i="7"/>
  <c r="Z138" i="7"/>
  <c r="Z96" i="7"/>
  <c r="Z161" i="7"/>
  <c r="F64" i="8"/>
  <c r="L64" i="1"/>
  <c r="P64" i="1"/>
  <c r="F155" i="8"/>
  <c r="L155" i="1"/>
  <c r="P155" i="1"/>
  <c r="L153" i="1"/>
  <c r="F153" i="8"/>
  <c r="P153" i="1"/>
  <c r="F245" i="8"/>
  <c r="L245" i="1"/>
  <c r="P245" i="1"/>
  <c r="L162" i="1"/>
  <c r="P162" i="1"/>
  <c r="F162" i="8"/>
  <c r="P261" i="1"/>
  <c r="L261" i="1"/>
  <c r="F261" i="8"/>
  <c r="F248" i="8"/>
  <c r="P248" i="1"/>
  <c r="L248" i="1"/>
  <c r="L37" i="1"/>
  <c r="F37" i="8"/>
  <c r="P37" i="1"/>
  <c r="L70" i="1"/>
  <c r="F70" i="8"/>
  <c r="P70" i="1"/>
  <c r="P223" i="1"/>
  <c r="F223" i="8"/>
  <c r="L223" i="1"/>
  <c r="F216" i="8"/>
  <c r="P216" i="1"/>
  <c r="L216" i="1"/>
  <c r="F147" i="8"/>
  <c r="L147" i="1"/>
  <c r="P147" i="1"/>
  <c r="F96" i="8"/>
  <c r="P96" i="1"/>
  <c r="L96" i="1"/>
  <c r="F60" i="8"/>
  <c r="L60" i="1"/>
  <c r="P60" i="1"/>
  <c r="P83" i="1"/>
  <c r="L83" i="1"/>
  <c r="F83" i="8"/>
  <c r="P11" i="1"/>
  <c r="F11" i="8"/>
  <c r="L11" i="1"/>
  <c r="F161" i="8"/>
  <c r="L161" i="1"/>
  <c r="P161" i="1"/>
  <c r="F72" i="8"/>
  <c r="P72" i="1"/>
  <c r="L72" i="1"/>
  <c r="L242" i="1"/>
  <c r="F242" i="8"/>
  <c r="P242" i="1"/>
  <c r="F252" i="8"/>
  <c r="P252" i="1"/>
  <c r="L252" i="1"/>
  <c r="F140" i="8"/>
  <c r="L140" i="1"/>
  <c r="P140" i="1"/>
  <c r="L225" i="1"/>
  <c r="F225" i="8"/>
  <c r="P225" i="1"/>
  <c r="P159" i="1"/>
  <c r="L159" i="1"/>
  <c r="F159" i="8"/>
  <c r="P156" i="1"/>
  <c r="F156" i="8"/>
  <c r="L156" i="1"/>
  <c r="L110" i="1"/>
  <c r="P110" i="1"/>
  <c r="F110" i="8"/>
  <c r="P133" i="1"/>
  <c r="L133" i="1"/>
  <c r="F133" i="8"/>
  <c r="P149" i="1"/>
  <c r="L149" i="1"/>
  <c r="F149" i="8"/>
  <c r="P6" i="1"/>
  <c r="L6" i="1"/>
  <c r="F6" i="8"/>
  <c r="F45" i="8"/>
  <c r="P45" i="1"/>
  <c r="L45" i="1"/>
  <c r="J142" i="1"/>
  <c r="H263" i="1"/>
  <c r="H265" i="1" s="1"/>
  <c r="D142" i="8"/>
  <c r="D263" i="8" s="1"/>
  <c r="S142" i="1"/>
  <c r="S263" i="1" s="1"/>
  <c r="P195" i="1"/>
  <c r="F195" i="8"/>
  <c r="L195" i="1"/>
  <c r="L189" i="1"/>
  <c r="F189" i="8"/>
  <c r="P189" i="1"/>
  <c r="P148" i="1"/>
  <c r="F148" i="8"/>
  <c r="L148" i="1"/>
  <c r="F105" i="8"/>
  <c r="P105" i="1"/>
  <c r="L105" i="1"/>
  <c r="F235" i="8"/>
  <c r="P235" i="1"/>
  <c r="L235" i="1"/>
  <c r="L9" i="1"/>
  <c r="P9" i="1"/>
  <c r="F9" i="8"/>
  <c r="F44" i="8"/>
  <c r="P44" i="1"/>
  <c r="L44" i="1"/>
  <c r="L10" i="1"/>
  <c r="F10" i="8"/>
  <c r="P10" i="1"/>
  <c r="F200" i="8"/>
  <c r="L200" i="1"/>
  <c r="P200" i="1"/>
  <c r="F243" i="8"/>
  <c r="P243" i="1"/>
  <c r="L243" i="1"/>
  <c r="F119" i="8"/>
  <c r="L119" i="1"/>
  <c r="P119" i="1"/>
  <c r="P190" i="1"/>
  <c r="F190" i="8"/>
  <c r="L190" i="1"/>
  <c r="L178" i="1"/>
  <c r="P178" i="1"/>
  <c r="F178" i="8"/>
  <c r="P15" i="1"/>
  <c r="F15" i="8"/>
  <c r="L15" i="1"/>
  <c r="L82" i="1"/>
  <c r="F82" i="8"/>
  <c r="P82" i="1"/>
  <c r="P137" i="1"/>
  <c r="L137" i="1"/>
  <c r="F137" i="8"/>
  <c r="L61" i="1"/>
  <c r="P61" i="1"/>
  <c r="F61" i="8"/>
  <c r="F192" i="8"/>
  <c r="L192" i="1"/>
  <c r="P192" i="1"/>
  <c r="F18" i="8"/>
  <c r="L18" i="1"/>
  <c r="P18" i="1"/>
  <c r="L50" i="1"/>
  <c r="F50" i="8"/>
  <c r="P50" i="1"/>
  <c r="L56" i="1"/>
  <c r="F56" i="8"/>
  <c r="P56" i="1"/>
  <c r="P199" i="1"/>
  <c r="F199" i="8"/>
  <c r="L199" i="1"/>
  <c r="F247" i="8"/>
  <c r="P247" i="1"/>
  <c r="L247" i="1"/>
  <c r="F151" i="8"/>
  <c r="P151" i="1"/>
  <c r="L151" i="1"/>
  <c r="F89" i="8"/>
  <c r="P89" i="1"/>
  <c r="L89" i="1"/>
  <c r="F196" i="8"/>
  <c r="P196" i="1"/>
  <c r="L196" i="1"/>
  <c r="L253" i="1"/>
  <c r="F253" i="8"/>
  <c r="P253" i="1"/>
  <c r="F101" i="8"/>
  <c r="L101" i="1"/>
  <c r="P101" i="1"/>
  <c r="F131" i="8"/>
  <c r="P131" i="1"/>
  <c r="L131" i="1"/>
  <c r="P24" i="1"/>
  <c r="F24" i="8"/>
  <c r="L24" i="1"/>
  <c r="F132" i="8"/>
  <c r="L132" i="1"/>
  <c r="P132" i="1"/>
  <c r="F208" i="8"/>
  <c r="P208" i="1"/>
  <c r="L208" i="1"/>
  <c r="F26" i="8"/>
  <c r="L26" i="1"/>
  <c r="P26" i="1"/>
  <c r="P226" i="1"/>
  <c r="F226" i="8"/>
  <c r="L226" i="1"/>
  <c r="P130" i="1"/>
  <c r="L130" i="1"/>
  <c r="F130" i="8"/>
  <c r="F36" i="8"/>
  <c r="P36" i="1"/>
  <c r="L36" i="1"/>
  <c r="Z164" i="7"/>
  <c r="Z82" i="7"/>
  <c r="Z137" i="7"/>
  <c r="Z61" i="7"/>
  <c r="Z157" i="7"/>
  <c r="Z192" i="7"/>
  <c r="Z171" i="7"/>
  <c r="Z68" i="7"/>
  <c r="Z63" i="7"/>
  <c r="Z56" i="7"/>
  <c r="Z230" i="7"/>
  <c r="Z163" i="7"/>
  <c r="Z151" i="7"/>
  <c r="Z249" i="7"/>
  <c r="Z177" i="7"/>
  <c r="Z253" i="7"/>
  <c r="Z206" i="7"/>
  <c r="Z217" i="7"/>
  <c r="Z40" i="7"/>
  <c r="Z25" i="7"/>
  <c r="Z262" i="7"/>
  <c r="Z99" i="7"/>
  <c r="Z226" i="7"/>
  <c r="Z190" i="7"/>
  <c r="Z134" i="7"/>
  <c r="Z159" i="7"/>
  <c r="Z33" i="7"/>
  <c r="Z154" i="7"/>
  <c r="Z234" i="7"/>
  <c r="Z119" i="7"/>
  <c r="Z123" i="7"/>
  <c r="Z55" i="7"/>
  <c r="Z212" i="7"/>
  <c r="Z94" i="7"/>
  <c r="Z191" i="7"/>
  <c r="Z74" i="7"/>
  <c r="Z240" i="7"/>
  <c r="Z14" i="7"/>
  <c r="Z141" i="7"/>
  <c r="Z167" i="7"/>
  <c r="Z121" i="7"/>
  <c r="Z43" i="7"/>
  <c r="V263" i="7"/>
  <c r="P136" i="1"/>
  <c r="F136" i="8"/>
  <c r="L136" i="1"/>
  <c r="L94" i="1"/>
  <c r="F94" i="8"/>
  <c r="P94" i="1"/>
  <c r="P191" i="1"/>
  <c r="F191" i="8"/>
  <c r="L191" i="1"/>
  <c r="L74" i="1"/>
  <c r="P74" i="1"/>
  <c r="F74" i="8"/>
  <c r="F126" i="8"/>
  <c r="P126" i="1"/>
  <c r="L126" i="1"/>
  <c r="L193" i="1"/>
  <c r="F193" i="8"/>
  <c r="P193" i="1"/>
  <c r="F16" i="8"/>
  <c r="P16" i="1"/>
  <c r="L16" i="1"/>
  <c r="L14" i="1"/>
  <c r="P14" i="1"/>
  <c r="F14" i="8"/>
  <c r="F107" i="8"/>
  <c r="P107" i="1"/>
  <c r="L107" i="1"/>
  <c r="L138" i="1"/>
  <c r="F138" i="8"/>
  <c r="P138" i="1"/>
  <c r="P141" i="1"/>
  <c r="L141" i="1"/>
  <c r="F141" i="8"/>
  <c r="P167" i="1"/>
  <c r="F167" i="8"/>
  <c r="L167" i="1"/>
  <c r="P144" i="1"/>
  <c r="F144" i="8"/>
  <c r="L144" i="1"/>
  <c r="P182" i="1"/>
  <c r="L182" i="1"/>
  <c r="F182" i="8"/>
  <c r="P121" i="1"/>
  <c r="F121" i="8"/>
  <c r="L121" i="1"/>
  <c r="F43" i="8"/>
  <c r="P43" i="1"/>
  <c r="L43" i="1"/>
  <c r="P67" i="1"/>
  <c r="F67" i="8"/>
  <c r="L67" i="1"/>
  <c r="P58" i="1"/>
  <c r="L58" i="1"/>
  <c r="F58" i="8"/>
  <c r="AB5" i="7"/>
  <c r="L201" i="1"/>
  <c r="F201" i="8"/>
  <c r="P201" i="1"/>
  <c r="F188" i="8"/>
  <c r="P188" i="1"/>
  <c r="L188" i="1"/>
  <c r="F33" i="8"/>
  <c r="P33" i="1"/>
  <c r="L33" i="1"/>
  <c r="P210" i="1"/>
  <c r="L210" i="1"/>
  <c r="F210" i="8"/>
  <c r="F255" i="8"/>
  <c r="P255" i="1"/>
  <c r="L255" i="1"/>
  <c r="L209" i="1"/>
  <c r="F209" i="8"/>
  <c r="P209" i="1"/>
  <c r="P207" i="1"/>
  <c r="F207" i="8"/>
  <c r="L207" i="1"/>
  <c r="L57" i="1"/>
  <c r="F57" i="8"/>
  <c r="P57" i="1"/>
  <c r="P20" i="1"/>
  <c r="L20" i="1"/>
  <c r="F20" i="8"/>
  <c r="P219" i="1"/>
  <c r="F219" i="8"/>
  <c r="L219" i="1"/>
  <c r="P175" i="1"/>
  <c r="F175" i="8"/>
  <c r="L175" i="1"/>
  <c r="P87" i="1"/>
  <c r="L87" i="1"/>
  <c r="F87" i="8"/>
  <c r="P129" i="1"/>
  <c r="F129" i="8"/>
  <c r="L129" i="1"/>
  <c r="F168" i="8"/>
  <c r="L168" i="1"/>
  <c r="P168" i="1"/>
  <c r="P120" i="1"/>
  <c r="F120" i="8"/>
  <c r="L120" i="1"/>
  <c r="F184" i="8"/>
  <c r="L184" i="1"/>
  <c r="P184" i="1"/>
  <c r="L51" i="1"/>
  <c r="F51" i="8"/>
  <c r="P51" i="1"/>
  <c r="L106" i="1"/>
  <c r="F106" i="8"/>
  <c r="P106" i="1"/>
  <c r="L205" i="1"/>
  <c r="F205" i="8"/>
  <c r="P205" i="1"/>
  <c r="L158" i="1"/>
  <c r="F158" i="8"/>
  <c r="P158" i="1"/>
  <c r="P128" i="1"/>
  <c r="L128" i="1"/>
  <c r="F128" i="8"/>
  <c r="P109" i="1"/>
  <c r="L109" i="1"/>
  <c r="F109" i="8"/>
  <c r="P108" i="1"/>
  <c r="F108" i="8"/>
  <c r="L108" i="1"/>
  <c r="F100" i="8"/>
  <c r="P100" i="1"/>
  <c r="L100" i="1"/>
  <c r="L118" i="1"/>
  <c r="F118" i="8"/>
  <c r="P118" i="1"/>
  <c r="L30" i="1"/>
  <c r="F30" i="8"/>
  <c r="P30" i="1"/>
  <c r="P183" i="1"/>
  <c r="F183" i="8"/>
  <c r="L183" i="1"/>
  <c r="L122" i="1"/>
  <c r="P122" i="1"/>
  <c r="F122" i="8"/>
  <c r="L27" i="1"/>
  <c r="F27" i="8"/>
  <c r="P27" i="1"/>
  <c r="P202" i="1"/>
  <c r="F202" i="8"/>
  <c r="L202" i="1"/>
  <c r="L46" i="1"/>
  <c r="F46" i="8"/>
  <c r="P46" i="1"/>
  <c r="F127" i="8"/>
  <c r="L127" i="1"/>
  <c r="P127" i="1"/>
  <c r="L78" i="1"/>
  <c r="P78" i="1"/>
  <c r="F78" i="8"/>
  <c r="F152" i="8"/>
  <c r="P152" i="1"/>
  <c r="L152" i="1"/>
  <c r="L217" i="1"/>
  <c r="F217" i="8"/>
  <c r="P217" i="1"/>
  <c r="F25" i="8"/>
  <c r="P25" i="1"/>
  <c r="L25" i="1"/>
  <c r="F73" i="8"/>
  <c r="L73" i="1"/>
  <c r="P73" i="1"/>
  <c r="L194" i="1"/>
  <c r="P194" i="1"/>
  <c r="F194" i="8"/>
  <c r="L258" i="1"/>
  <c r="F258" i="8"/>
  <c r="P258" i="1"/>
  <c r="P98" i="1"/>
  <c r="L98" i="1"/>
  <c r="F98" i="8"/>
  <c r="Z136" i="7"/>
  <c r="Z232" i="7"/>
  <c r="Z246" i="7"/>
  <c r="Z170" i="7"/>
  <c r="Z250" i="7"/>
  <c r="Z32" i="7"/>
  <c r="F236" i="8"/>
  <c r="P236" i="1"/>
  <c r="L236" i="1"/>
  <c r="AB142" i="7"/>
  <c r="X263" i="7"/>
  <c r="AB263" i="7" s="1"/>
  <c r="F237" i="8"/>
  <c r="P237" i="1"/>
  <c r="L237" i="1"/>
  <c r="F111" i="8"/>
  <c r="P111" i="1"/>
  <c r="L111" i="1"/>
  <c r="F48" i="8"/>
  <c r="P48" i="1"/>
  <c r="L48" i="1"/>
  <c r="L166" i="1"/>
  <c r="P166" i="1"/>
  <c r="F166" i="8"/>
  <c r="F143" i="8"/>
  <c r="P143" i="1"/>
  <c r="L143" i="1"/>
  <c r="L241" i="1"/>
  <c r="F241" i="8"/>
  <c r="P241" i="1"/>
  <c r="L42" i="1"/>
  <c r="F42" i="8"/>
  <c r="P42" i="1"/>
  <c r="P79" i="1"/>
  <c r="L79" i="1"/>
  <c r="F79" i="8"/>
  <c r="P227" i="1"/>
  <c r="F227" i="8"/>
  <c r="L227" i="1"/>
  <c r="F232" i="8"/>
  <c r="P232" i="1"/>
  <c r="L232" i="1"/>
  <c r="F76" i="8"/>
  <c r="P76" i="1"/>
  <c r="L76" i="1"/>
  <c r="F7" i="8"/>
  <c r="P7" i="1"/>
  <c r="L7" i="1"/>
  <c r="P215" i="1"/>
  <c r="F215" i="8"/>
  <c r="L215" i="1"/>
  <c r="F12" i="8"/>
  <c r="P12" i="1"/>
  <c r="L12" i="1"/>
  <c r="L39" i="1"/>
  <c r="F39" i="8"/>
  <c r="P39" i="1"/>
  <c r="F224" i="8"/>
  <c r="L224" i="1"/>
  <c r="P224" i="1"/>
  <c r="L234" i="1"/>
  <c r="F234" i="8"/>
  <c r="P234" i="1"/>
  <c r="L173" i="1"/>
  <c r="P173" i="1"/>
  <c r="F173" i="8"/>
  <c r="L238" i="1"/>
  <c r="F238" i="8"/>
  <c r="P238" i="1"/>
  <c r="F176" i="8"/>
  <c r="L176" i="1"/>
  <c r="P176" i="1"/>
  <c r="F257" i="8"/>
  <c r="L257" i="1"/>
  <c r="P257" i="1"/>
  <c r="P174" i="1"/>
  <c r="F174" i="8"/>
  <c r="L174" i="1"/>
  <c r="P114" i="1"/>
  <c r="L114" i="1"/>
  <c r="F114" i="8"/>
  <c r="L169" i="1"/>
  <c r="F169" i="8"/>
  <c r="P169" i="1"/>
  <c r="P145" i="1"/>
  <c r="F145" i="8"/>
  <c r="L145" i="1"/>
  <c r="L185" i="1"/>
  <c r="P185" i="1"/>
  <c r="F185" i="8"/>
  <c r="L19" i="1"/>
  <c r="P19" i="1"/>
  <c r="F19" i="8"/>
  <c r="F260" i="8"/>
  <c r="P260" i="1"/>
  <c r="L260" i="1"/>
  <c r="F220" i="8"/>
  <c r="L220" i="1"/>
  <c r="P220" i="1"/>
  <c r="L165" i="1"/>
  <c r="F165" i="8"/>
  <c r="P165" i="1"/>
  <c r="P71" i="1"/>
  <c r="F71" i="8"/>
  <c r="L71" i="1"/>
  <c r="P117" i="1"/>
  <c r="L117" i="1"/>
  <c r="F117" i="8"/>
  <c r="F85" i="8"/>
  <c r="P85" i="1"/>
  <c r="L85" i="1"/>
  <c r="P103" i="1"/>
  <c r="L103" i="1"/>
  <c r="F103" i="8"/>
  <c r="P214" i="1"/>
  <c r="F214" i="8"/>
  <c r="L214" i="1"/>
  <c r="F84" i="8"/>
  <c r="P84" i="1"/>
  <c r="L84" i="1"/>
  <c r="P47" i="1"/>
  <c r="L47" i="1"/>
  <c r="F47" i="8"/>
  <c r="F69" i="8"/>
  <c r="L69" i="1"/>
  <c r="P69" i="1"/>
  <c r="L86" i="1"/>
  <c r="P86" i="1"/>
  <c r="F86" i="8"/>
  <c r="F55" i="8"/>
  <c r="P55" i="1"/>
  <c r="L55" i="1"/>
  <c r="L262" i="1"/>
  <c r="F262" i="8"/>
  <c r="P262" i="1"/>
  <c r="F134" i="8"/>
  <c r="L134" i="1"/>
  <c r="P134" i="1"/>
  <c r="P164" i="1"/>
  <c r="F164" i="8"/>
  <c r="L164" i="1"/>
  <c r="L213" i="1"/>
  <c r="P213" i="1"/>
  <c r="F213" i="8"/>
  <c r="F49" i="8"/>
  <c r="P49" i="1"/>
  <c r="L49" i="1"/>
  <c r="F157" i="8"/>
  <c r="P157" i="1"/>
  <c r="L157" i="1"/>
  <c r="P171" i="1"/>
  <c r="F171" i="8"/>
  <c r="L171" i="1"/>
  <c r="F68" i="8"/>
  <c r="P68" i="1"/>
  <c r="L68" i="1"/>
  <c r="F63" i="8"/>
  <c r="P63" i="1"/>
  <c r="L63" i="1"/>
  <c r="F93" i="8"/>
  <c r="P93" i="1"/>
  <c r="L93" i="1"/>
  <c r="L23" i="1"/>
  <c r="F23" i="8"/>
  <c r="P23" i="1"/>
  <c r="P230" i="1"/>
  <c r="L230" i="1"/>
  <c r="F230" i="8"/>
  <c r="P163" i="1"/>
  <c r="F163" i="8"/>
  <c r="L163" i="1"/>
  <c r="P249" i="1"/>
  <c r="L249" i="1"/>
  <c r="F249" i="8"/>
  <c r="L177" i="1"/>
  <c r="F177" i="8"/>
  <c r="P177" i="1"/>
  <c r="P116" i="1"/>
  <c r="L116" i="1"/>
  <c r="F116" i="8"/>
  <c r="L97" i="1"/>
  <c r="F97" i="8"/>
  <c r="P97" i="1"/>
  <c r="F52" i="8"/>
  <c r="P52" i="1"/>
  <c r="L52" i="1"/>
  <c r="L229" i="1"/>
  <c r="P229" i="1"/>
  <c r="F229" i="8"/>
  <c r="F123" i="8"/>
  <c r="L123" i="1"/>
  <c r="P123" i="1"/>
  <c r="P198" i="1"/>
  <c r="L198" i="1"/>
  <c r="F198" i="8"/>
  <c r="F88" i="8"/>
  <c r="L88" i="1"/>
  <c r="P88" i="1"/>
  <c r="P231" i="1"/>
  <c r="F231" i="8"/>
  <c r="L231" i="1"/>
  <c r="Z156" i="7"/>
  <c r="Z115" i="7"/>
  <c r="Z133" i="7"/>
  <c r="Z145" i="7"/>
  <c r="Z149" i="7"/>
  <c r="Z19" i="7"/>
  <c r="Z219" i="7"/>
  <c r="Z175" i="7"/>
  <c r="Z129" i="7"/>
  <c r="Z102" i="7"/>
  <c r="Z168" i="7"/>
  <c r="Z120" i="7"/>
  <c r="Z124" i="7"/>
  <c r="Z184" i="7"/>
  <c r="Z51" i="7"/>
  <c r="Z231" i="7"/>
  <c r="Z15" i="7"/>
  <c r="Z155" i="7"/>
  <c r="Z245" i="7"/>
  <c r="Z162" i="7"/>
  <c r="Z261" i="7"/>
  <c r="Z42" i="7"/>
  <c r="Z147" i="7"/>
  <c r="Z182" i="7"/>
  <c r="Z236" i="7"/>
  <c r="Z108" i="7"/>
  <c r="Z125" i="7"/>
  <c r="Z8" i="7"/>
  <c r="Z30" i="7"/>
  <c r="Z90" i="7"/>
  <c r="Z122" i="7"/>
  <c r="Z21" i="7"/>
  <c r="Z135" i="7"/>
  <c r="Z202" i="7"/>
  <c r="Z127" i="7"/>
  <c r="Z218" i="7"/>
  <c r="Z101" i="7"/>
  <c r="Z131" i="7"/>
  <c r="Z24" i="7"/>
  <c r="Z52" i="7"/>
  <c r="Z198" i="7"/>
  <c r="Z233" i="7"/>
  <c r="Z238" i="7"/>
  <c r="Z258" i="7"/>
  <c r="Z88" i="7"/>
  <c r="Z28" i="7"/>
  <c r="Z36" i="7"/>
  <c r="Z180" i="7"/>
  <c r="Z53" i="7"/>
  <c r="Z106" i="7"/>
  <c r="Z80" i="7"/>
  <c r="Z229" i="7"/>
  <c r="Z205" i="7"/>
  <c r="Z72" i="7"/>
  <c r="Z67" i="7"/>
  <c r="Z194" i="7"/>
  <c r="Z104" i="7"/>
  <c r="Z158" i="7"/>
  <c r="Z242" i="7"/>
  <c r="Z173" i="7"/>
  <c r="Z260" i="7"/>
  <c r="Z62" i="7"/>
  <c r="Z34" i="7"/>
  <c r="Z179" i="7"/>
  <c r="Z248" i="7"/>
  <c r="Z54" i="7"/>
  <c r="Z215" i="7"/>
  <c r="F228" i="8"/>
  <c r="P228" i="1"/>
  <c r="L228" i="1"/>
  <c r="P203" i="1"/>
  <c r="F203" i="8"/>
  <c r="L203" i="1"/>
  <c r="P62" i="1"/>
  <c r="L62" i="1"/>
  <c r="F62" i="8"/>
  <c r="L34" i="1"/>
  <c r="F34" i="8"/>
  <c r="P34" i="1"/>
  <c r="L197" i="1"/>
  <c r="P197" i="1"/>
  <c r="F197" i="8"/>
  <c r="P179" i="1"/>
  <c r="F179" i="8"/>
  <c r="L179" i="1"/>
  <c r="P75" i="1"/>
  <c r="F75" i="8"/>
  <c r="L75" i="1"/>
  <c r="F240" i="8"/>
  <c r="P240" i="1"/>
  <c r="L240" i="1"/>
  <c r="P54" i="1"/>
  <c r="F54" i="8"/>
  <c r="L54" i="1"/>
  <c r="P66" i="1"/>
  <c r="F66" i="8"/>
  <c r="L66" i="1"/>
  <c r="F180" i="8"/>
  <c r="P180" i="1"/>
  <c r="L180" i="1"/>
  <c r="L246" i="1"/>
  <c r="F246" i="8"/>
  <c r="P246" i="1"/>
  <c r="P170" i="1"/>
  <c r="L170" i="1"/>
  <c r="F170" i="8"/>
  <c r="L250" i="1"/>
  <c r="F250" i="8"/>
  <c r="P250" i="1"/>
  <c r="L186" i="1"/>
  <c r="P186" i="1"/>
  <c r="F186" i="8"/>
  <c r="F32" i="8"/>
  <c r="P32" i="1"/>
  <c r="L32" i="1"/>
  <c r="L53" i="1"/>
  <c r="F53" i="8"/>
  <c r="P53" i="1"/>
  <c r="J5" i="1"/>
  <c r="D5" i="8"/>
  <c r="S5" i="1"/>
  <c r="F244" i="8"/>
  <c r="P244" i="1"/>
  <c r="L244" i="1"/>
  <c r="L154" i="1"/>
  <c r="F154" i="8"/>
  <c r="P154" i="1"/>
  <c r="F104" i="8"/>
  <c r="L104" i="1"/>
  <c r="P104" i="1"/>
  <c r="F204" i="8"/>
  <c r="L204" i="1"/>
  <c r="P204" i="1"/>
  <c r="L239" i="1"/>
  <c r="F239" i="8"/>
  <c r="P239" i="1"/>
  <c r="L150" i="1"/>
  <c r="F150" i="8"/>
  <c r="P150" i="1"/>
  <c r="F139" i="8"/>
  <c r="L139" i="1"/>
  <c r="P139" i="1"/>
  <c r="F115" i="8"/>
  <c r="L115" i="1"/>
  <c r="P115" i="1"/>
  <c r="P95" i="1"/>
  <c r="L95" i="1"/>
  <c r="F95" i="8"/>
  <c r="L251" i="1"/>
  <c r="F251" i="8"/>
  <c r="P251" i="1"/>
  <c r="F77" i="8"/>
  <c r="L77" i="1"/>
  <c r="P77" i="1"/>
  <c r="F92" i="8"/>
  <c r="P92" i="1"/>
  <c r="L92" i="1"/>
  <c r="P211" i="1"/>
  <c r="F211" i="8"/>
  <c r="L211" i="1"/>
  <c r="F17" i="8"/>
  <c r="P17" i="1"/>
  <c r="L17" i="1"/>
  <c r="F212" i="8"/>
  <c r="L212" i="1"/>
  <c r="P212" i="1"/>
  <c r="L222" i="1"/>
  <c r="P222" i="1"/>
  <c r="F222" i="8"/>
  <c r="L181" i="1"/>
  <c r="F181" i="8"/>
  <c r="P181" i="1"/>
  <c r="L221" i="1"/>
  <c r="P221" i="1"/>
  <c r="F221" i="8"/>
  <c r="F102" i="8"/>
  <c r="L102" i="1"/>
  <c r="P102" i="1"/>
  <c r="P91" i="1"/>
  <c r="L91" i="1"/>
  <c r="F91" i="8"/>
  <c r="P124" i="1"/>
  <c r="L124" i="1"/>
  <c r="F124" i="8"/>
  <c r="F41" i="8"/>
  <c r="P41" i="1"/>
  <c r="L41" i="1"/>
  <c r="F29" i="8"/>
  <c r="P29" i="1"/>
  <c r="L29" i="1"/>
  <c r="F81" i="8"/>
  <c r="P81" i="1"/>
  <c r="L81" i="1"/>
  <c r="F80" i="8"/>
  <c r="P80" i="1"/>
  <c r="L80" i="1"/>
  <c r="F172" i="8"/>
  <c r="P172" i="1"/>
  <c r="L172" i="1"/>
  <c r="L31" i="1"/>
  <c r="F31" i="8"/>
  <c r="P31" i="1"/>
  <c r="L233" i="1"/>
  <c r="F233" i="8"/>
  <c r="P233" i="1"/>
  <c r="L254" i="1"/>
  <c r="F254" i="8"/>
  <c r="P254" i="1"/>
  <c r="P28" i="1"/>
  <c r="L28" i="1"/>
  <c r="F28" i="8"/>
  <c r="F146" i="8"/>
  <c r="L146" i="1"/>
  <c r="P146" i="1"/>
  <c r="P125" i="1"/>
  <c r="F125" i="8"/>
  <c r="L125" i="1"/>
  <c r="F8" i="8"/>
  <c r="P8" i="1"/>
  <c r="L8" i="1"/>
  <c r="L13" i="1"/>
  <c r="P13" i="1"/>
  <c r="F13" i="8"/>
  <c r="P90" i="1"/>
  <c r="L90" i="1"/>
  <c r="F90" i="8"/>
  <c r="F65" i="8"/>
  <c r="P65" i="1"/>
  <c r="L65" i="1"/>
  <c r="P187" i="1"/>
  <c r="F187" i="8"/>
  <c r="L187" i="1"/>
  <c r="F21" i="8"/>
  <c r="P21" i="1"/>
  <c r="L21" i="1"/>
  <c r="L38" i="1"/>
  <c r="F38" i="8"/>
  <c r="P38" i="1"/>
  <c r="F135" i="8"/>
  <c r="P135" i="1"/>
  <c r="L135" i="1"/>
  <c r="P112" i="1"/>
  <c r="L112" i="1"/>
  <c r="F112" i="8"/>
  <c r="P113" i="1"/>
  <c r="F113" i="8"/>
  <c r="L113" i="1"/>
  <c r="P218" i="1"/>
  <c r="L218" i="1"/>
  <c r="F218" i="8"/>
  <c r="L259" i="1"/>
  <c r="F259" i="8"/>
  <c r="P259" i="1"/>
  <c r="L206" i="1"/>
  <c r="P206" i="1"/>
  <c r="F206" i="8"/>
  <c r="F40" i="8"/>
  <c r="P40" i="1"/>
  <c r="L40" i="1"/>
  <c r="F22" i="8"/>
  <c r="L22" i="1"/>
  <c r="P22" i="1"/>
  <c r="F256" i="8"/>
  <c r="P256" i="1"/>
  <c r="L256" i="1"/>
  <c r="P160" i="1"/>
  <c r="F160" i="8"/>
  <c r="L160" i="1"/>
  <c r="P99" i="1"/>
  <c r="F99" i="8"/>
  <c r="L99" i="1"/>
  <c r="P35" i="1"/>
  <c r="F35" i="8"/>
  <c r="L35" i="1"/>
  <c r="F59" i="8"/>
  <c r="P59" i="1"/>
  <c r="L59" i="1"/>
  <c r="Z257" i="7"/>
  <c r="Z95" i="7"/>
  <c r="Z210" i="7"/>
  <c r="Z209" i="7"/>
  <c r="Z92" i="7"/>
  <c r="Z17" i="7"/>
  <c r="Z20" i="7"/>
  <c r="Z165" i="7"/>
  <c r="Z71" i="7"/>
  <c r="Z189" i="7"/>
  <c r="Z103" i="7"/>
  <c r="Z214" i="7"/>
  <c r="Z84" i="7"/>
  <c r="Z44" i="7"/>
  <c r="Z10" i="7"/>
  <c r="Z254" i="7"/>
  <c r="Z130" i="7"/>
  <c r="Z59" i="7"/>
  <c r="Z37" i="7"/>
  <c r="S265" i="1" l="1"/>
  <c r="J113" i="8"/>
  <c r="J90" i="8"/>
  <c r="J80" i="8"/>
  <c r="J251" i="8"/>
  <c r="J154" i="8"/>
  <c r="J75" i="8"/>
  <c r="J49" i="8"/>
  <c r="J86" i="8"/>
  <c r="J85" i="8"/>
  <c r="J165" i="8"/>
  <c r="J19" i="8"/>
  <c r="J174" i="8"/>
  <c r="J257" i="8"/>
  <c r="J241" i="8"/>
  <c r="J237" i="8"/>
  <c r="J258" i="8"/>
  <c r="J118" i="8"/>
  <c r="J109" i="8"/>
  <c r="J51" i="8"/>
  <c r="J201" i="8"/>
  <c r="J58" i="8"/>
  <c r="J43" i="8"/>
  <c r="J144" i="8"/>
  <c r="J132" i="8"/>
  <c r="J247" i="8"/>
  <c r="J50" i="8"/>
  <c r="J18" i="8"/>
  <c r="J61" i="8"/>
  <c r="J178" i="8"/>
  <c r="J190" i="8"/>
  <c r="J119" i="8"/>
  <c r="J10" i="8"/>
  <c r="J44" i="8"/>
  <c r="J159" i="8"/>
  <c r="J225" i="8"/>
  <c r="J140" i="8"/>
  <c r="J161" i="8"/>
  <c r="J83" i="8"/>
  <c r="J96" i="8"/>
  <c r="J223" i="8"/>
  <c r="J64" i="8"/>
  <c r="J59" i="8"/>
  <c r="J160" i="8"/>
  <c r="J256" i="8"/>
  <c r="J135" i="8"/>
  <c r="J187" i="8"/>
  <c r="J65" i="8"/>
  <c r="J13" i="8"/>
  <c r="J28" i="8"/>
  <c r="J254" i="8"/>
  <c r="J81" i="8"/>
  <c r="J221" i="8"/>
  <c r="J181" i="8"/>
  <c r="J211" i="8"/>
  <c r="J92" i="8"/>
  <c r="J115" i="8"/>
  <c r="J239" i="8"/>
  <c r="J204" i="8"/>
  <c r="J186" i="8"/>
  <c r="J250" i="8"/>
  <c r="J66" i="8"/>
  <c r="J179" i="8"/>
  <c r="J62" i="8"/>
  <c r="J203" i="8"/>
  <c r="J228" i="8"/>
  <c r="J123" i="8"/>
  <c r="J97" i="8"/>
  <c r="J249" i="8"/>
  <c r="J163" i="8"/>
  <c r="J68" i="8"/>
  <c r="J262" i="8"/>
  <c r="J55" i="8"/>
  <c r="J84" i="8"/>
  <c r="J103" i="8"/>
  <c r="J260" i="8"/>
  <c r="J185" i="8"/>
  <c r="J145" i="8"/>
  <c r="J176" i="8"/>
  <c r="J173" i="8"/>
  <c r="J234" i="8"/>
  <c r="J224" i="8"/>
  <c r="J215" i="8"/>
  <c r="J7" i="8"/>
  <c r="J227" i="8"/>
  <c r="J217" i="8"/>
  <c r="J152" i="8"/>
  <c r="J46" i="8"/>
  <c r="J128" i="8"/>
  <c r="J158" i="8"/>
  <c r="J20" i="8"/>
  <c r="J57" i="8"/>
  <c r="J33" i="8"/>
  <c r="J167" i="8"/>
  <c r="J16" i="8"/>
  <c r="J253" i="8"/>
  <c r="J196" i="8"/>
  <c r="J192" i="8"/>
  <c r="J137" i="8"/>
  <c r="J82" i="8"/>
  <c r="J243" i="8"/>
  <c r="J148" i="8"/>
  <c r="J133" i="8"/>
  <c r="J252" i="8"/>
  <c r="J147" i="8"/>
  <c r="J70" i="8"/>
  <c r="J261" i="8"/>
  <c r="J245" i="8"/>
  <c r="J99" i="8"/>
  <c r="J218" i="8"/>
  <c r="J150" i="8"/>
  <c r="J244" i="8"/>
  <c r="J229" i="8"/>
  <c r="J220" i="8"/>
  <c r="J114" i="8"/>
  <c r="J143" i="8"/>
  <c r="J98" i="8"/>
  <c r="J78" i="8"/>
  <c r="J27" i="8"/>
  <c r="J100" i="8"/>
  <c r="J184" i="8"/>
  <c r="J129" i="8"/>
  <c r="J67" i="8"/>
  <c r="J182" i="8"/>
  <c r="J136" i="8"/>
  <c r="J22" i="8"/>
  <c r="J206" i="8"/>
  <c r="J259" i="8"/>
  <c r="J112" i="8"/>
  <c r="J125" i="8"/>
  <c r="J146" i="8"/>
  <c r="J233" i="8"/>
  <c r="J29" i="8"/>
  <c r="J124" i="8"/>
  <c r="J102" i="8"/>
  <c r="J212" i="8"/>
  <c r="J77" i="8"/>
  <c r="J95" i="8"/>
  <c r="J139" i="8"/>
  <c r="J104" i="8"/>
  <c r="J53" i="8"/>
  <c r="J32" i="8"/>
  <c r="J54" i="8"/>
  <c r="J240" i="8"/>
  <c r="J198" i="8"/>
  <c r="J47" i="8"/>
  <c r="J169" i="8"/>
  <c r="J76" i="8"/>
  <c r="J48" i="8"/>
  <c r="J73" i="8"/>
  <c r="J202" i="8"/>
  <c r="J122" i="8"/>
  <c r="J183" i="8"/>
  <c r="J108" i="8"/>
  <c r="J205" i="8"/>
  <c r="J120" i="8"/>
  <c r="J168" i="8"/>
  <c r="J87" i="8"/>
  <c r="J175" i="8"/>
  <c r="J207" i="8"/>
  <c r="J210" i="8"/>
  <c r="J188" i="8"/>
  <c r="J121" i="8"/>
  <c r="J14" i="8"/>
  <c r="J74" i="8"/>
  <c r="J191" i="8"/>
  <c r="J130" i="8"/>
  <c r="J226" i="8"/>
  <c r="J26" i="8"/>
  <c r="J24" i="8"/>
  <c r="J131" i="8"/>
  <c r="J89" i="8"/>
  <c r="J199" i="8"/>
  <c r="J15" i="8"/>
  <c r="J200" i="8"/>
  <c r="J235" i="8"/>
  <c r="J189" i="8"/>
  <c r="J263" i="1"/>
  <c r="L263" i="1" s="1"/>
  <c r="L142" i="1"/>
  <c r="P142" i="1"/>
  <c r="P263" i="1" s="1"/>
  <c r="F142" i="8"/>
  <c r="J6" i="8"/>
  <c r="J110" i="8"/>
  <c r="J156" i="8"/>
  <c r="J11" i="8"/>
  <c r="J216" i="8"/>
  <c r="J37" i="8"/>
  <c r="J248" i="8"/>
  <c r="J162" i="8"/>
  <c r="D265" i="8"/>
  <c r="X265" i="7"/>
  <c r="Z263" i="7"/>
  <c r="Z265" i="7" s="1"/>
  <c r="J8" i="8"/>
  <c r="L5" i="1"/>
  <c r="P5" i="1"/>
  <c r="F5" i="8"/>
  <c r="J63" i="8"/>
  <c r="J35" i="8"/>
  <c r="J40" i="8"/>
  <c r="J38" i="8"/>
  <c r="J21" i="8"/>
  <c r="J31" i="8"/>
  <c r="J172" i="8"/>
  <c r="J41" i="8"/>
  <c r="J91" i="8"/>
  <c r="J222" i="8"/>
  <c r="J17" i="8"/>
  <c r="J170" i="8"/>
  <c r="J246" i="8"/>
  <c r="J180" i="8"/>
  <c r="J197" i="8"/>
  <c r="J34" i="8"/>
  <c r="J231" i="8"/>
  <c r="J88" i="8"/>
  <c r="J52" i="8"/>
  <c r="J116" i="8"/>
  <c r="J177" i="8"/>
  <c r="J230" i="8"/>
  <c r="J23" i="8"/>
  <c r="J93" i="8"/>
  <c r="J171" i="8"/>
  <c r="J157" i="8"/>
  <c r="J213" i="8"/>
  <c r="J164" i="8"/>
  <c r="J134" i="8"/>
  <c r="J69" i="8"/>
  <c r="J214" i="8"/>
  <c r="J117" i="8"/>
  <c r="J71" i="8"/>
  <c r="J238" i="8"/>
  <c r="J39" i="8"/>
  <c r="J12" i="8"/>
  <c r="J232" i="8"/>
  <c r="J79" i="8"/>
  <c r="J42" i="8"/>
  <c r="J166" i="8"/>
  <c r="J111" i="8"/>
  <c r="J236" i="8"/>
  <c r="J194" i="8"/>
  <c r="J25" i="8"/>
  <c r="J127" i="8"/>
  <c r="J30" i="8"/>
  <c r="J106" i="8"/>
  <c r="J219" i="8"/>
  <c r="J209" i="8"/>
  <c r="J255" i="8"/>
  <c r="J141" i="8"/>
  <c r="J138" i="8"/>
  <c r="J107" i="8"/>
  <c r="J193" i="8"/>
  <c r="J126" i="8"/>
  <c r="J94" i="8"/>
  <c r="J36" i="8"/>
  <c r="J208" i="8"/>
  <c r="J101" i="8"/>
  <c r="J151" i="8"/>
  <c r="J56" i="8"/>
  <c r="J9" i="8"/>
  <c r="J105" i="8"/>
  <c r="J195" i="8"/>
  <c r="J45" i="8"/>
  <c r="J149" i="8"/>
  <c r="J242" i="8"/>
  <c r="J72" i="8"/>
  <c r="J60" i="8"/>
  <c r="J153" i="8"/>
  <c r="J155" i="8"/>
  <c r="J265" i="1" l="1"/>
  <c r="P265" i="1"/>
  <c r="H263" i="8"/>
  <c r="F263" i="8"/>
  <c r="F265" i="8" s="1"/>
  <c r="H265" i="8" l="1"/>
  <c r="H268" i="8" s="1"/>
  <c r="L265" i="1"/>
  <c r="J5" i="8"/>
  <c r="J142" i="8"/>
  <c r="J263" i="8" s="1"/>
  <c r="H270" i="8" l="1"/>
  <c r="J270" i="8" s="1"/>
  <c r="H271" i="8"/>
  <c r="J271" i="8" s="1"/>
  <c r="H269" i="8"/>
  <c r="J269" i="8" s="1"/>
  <c r="J265" i="8"/>
  <c r="H273" i="8" l="1"/>
  <c r="J268" i="8"/>
  <c r="J273" i="8" s="1"/>
</calcChain>
</file>

<file path=xl/comments1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2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3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D118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Revised figure provided by UNT in late August, 2012.</t>
        </r>
      </text>
    </comment>
    <comment ref="A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4.xml><?xml version="1.0" encoding="utf-8"?>
<comments xmlns="http://schemas.openxmlformats.org/spreadsheetml/2006/main">
  <authors>
    <author>SBC1</author>
    <author>Stuart Cargile</author>
    <author>Stuart B. Cargile</author>
  </authors>
  <commentList>
    <comment ref="C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J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K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M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N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O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P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5" authorId="1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1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V84" authorId="2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4" authorId="2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4" authorId="2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9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K109" authorId="1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Increased by ~184, evidently a correction in SAO data.</t>
        </r>
      </text>
    </comment>
    <comment ref="A145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5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5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6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5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sharedStrings.xml><?xml version="1.0" encoding="utf-8"?>
<sst xmlns="http://schemas.openxmlformats.org/spreadsheetml/2006/main" count="3631" uniqueCount="586">
  <si>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</si>
  <si>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</si>
  <si>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</si>
  <si>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</si>
  <si>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</si>
  <si>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</si>
  <si>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</si>
  <si>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</si>
  <si>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</si>
  <si>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</si>
  <si>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</si>
  <si>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</si>
  <si>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</si>
  <si>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</si>
  <si>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</si>
  <si>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</si>
  <si>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</si>
  <si>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</si>
  <si>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</si>
  <si>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</si>
  <si>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</si>
  <si>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</si>
  <si>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</si>
  <si>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</si>
  <si>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</si>
  <si>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</si>
  <si>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</si>
  <si>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</si>
  <si>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</si>
  <si>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</si>
  <si>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</si>
  <si>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</si>
  <si>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</si>
  <si>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</si>
  <si>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</si>
  <si>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</si>
  <si>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</si>
  <si>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</si>
  <si>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</si>
  <si>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</si>
  <si>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</si>
  <si>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</si>
  <si>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</si>
  <si>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</si>
  <si>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</si>
  <si>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</si>
  <si>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</si>
  <si>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</si>
  <si>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</si>
  <si>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</si>
  <si>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</si>
  <si>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</si>
  <si>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</si>
  <si>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</si>
  <si>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</si>
  <si>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</si>
  <si>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</si>
  <si>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</si>
  <si>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</si>
  <si>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</si>
  <si>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</si>
  <si>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</si>
  <si>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</si>
  <si>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</si>
  <si>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</si>
  <si>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</si>
  <si>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</si>
  <si>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</si>
  <si>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</si>
  <si>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</si>
  <si>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</si>
  <si>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</si>
  <si>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</si>
  <si>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</si>
  <si>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</si>
  <si>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</si>
  <si>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</si>
  <si>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</si>
  <si>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</si>
  <si>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</si>
  <si>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</si>
  <si>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</si>
  <si>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</si>
  <si>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</si>
  <si>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</si>
  <si>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</si>
  <si>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</si>
  <si>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</si>
  <si>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</si>
  <si>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</si>
  <si>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</si>
  <si>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</si>
  <si>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</si>
  <si>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</si>
  <si>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</si>
  <si>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</si>
  <si>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</si>
  <si>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</si>
  <si>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</si>
  <si>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</si>
  <si>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</si>
  <si>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</si>
  <si>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</si>
  <si>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</si>
  <si>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</si>
  <si>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</si>
  <si>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</si>
  <si>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</si>
  <si>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</si>
  <si>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</si>
  <si>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</si>
  <si>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Professional Engineers, Texas Board of</t>
  </si>
  <si>
    <t>A464</t>
  </si>
  <si>
    <t>Professional Land Surveying, Board of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</si>
  <si>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</si>
  <si>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</si>
  <si>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</si>
  <si>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</si>
  <si>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</si>
  <si>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</si>
  <si>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</si>
  <si>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</si>
  <si>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</si>
  <si>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</si>
  <si>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</si>
  <si>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</si>
  <si>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</si>
  <si>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</si>
  <si>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</si>
  <si>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</si>
  <si>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</si>
  <si>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</si>
  <si>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</si>
  <si>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A512</t>
  </si>
  <si>
    <t>A513</t>
  </si>
  <si>
    <t>Funeral Service Commission</t>
  </si>
  <si>
    <t>A514</t>
  </si>
  <si>
    <t>Optometry Board</t>
  </si>
  <si>
    <t>A515</t>
  </si>
  <si>
    <t>Pharmacy, Board of</t>
  </si>
  <si>
    <t>A520</t>
  </si>
  <si>
    <t>Psychologists, Board of Examiners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</si>
  <si>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</si>
  <si>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</si>
  <si>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</si>
  <si>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</si>
  <si>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</si>
  <si>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</si>
  <si>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</si>
  <si>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</si>
  <si>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</si>
  <si>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</si>
  <si>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</si>
  <si>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</si>
  <si>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</si>
  <si>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</si>
  <si>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</si>
  <si>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</si>
  <si>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</si>
  <si>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</si>
  <si>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</si>
  <si>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</si>
  <si>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</si>
  <si>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</si>
  <si>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</si>
  <si>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</si>
  <si>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</si>
  <si>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</si>
  <si>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</si>
  <si>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</si>
  <si>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</si>
  <si>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</si>
  <si>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</si>
  <si>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</si>
  <si>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</si>
  <si>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</si>
  <si>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</si>
  <si>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</si>
  <si>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</si>
  <si>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</si>
  <si>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</si>
  <si>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</si>
  <si>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</si>
  <si>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</si>
  <si>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</si>
  <si>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</si>
  <si>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</si>
  <si>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</si>
  <si>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</si>
  <si>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</si>
  <si>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</si>
  <si>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</si>
  <si>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</si>
  <si>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</si>
  <si>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</si>
  <si>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</si>
  <si>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</si>
  <si>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</si>
  <si>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</si>
  <si>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</si>
  <si>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</si>
  <si>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</si>
  <si>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</si>
  <si>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</si>
  <si>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</si>
  <si>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</si>
  <si>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</si>
  <si>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</si>
  <si>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</si>
  <si>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</si>
  <si>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</si>
  <si>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</si>
  <si>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</si>
  <si>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</si>
  <si>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</si>
  <si>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</si>
  <si>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</si>
  <si>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</si>
  <si>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</si>
  <si>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</si>
  <si>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</si>
  <si>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</si>
  <si>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</si>
  <si>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</si>
  <si>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</si>
  <si>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</si>
  <si>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</si>
  <si>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</si>
  <si>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</si>
  <si>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</si>
  <si>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</si>
  <si>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</si>
  <si>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</si>
  <si>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</si>
  <si>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</si>
  <si>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</si>
  <si>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</si>
  <si>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</si>
  <si>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</si>
  <si>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</si>
  <si>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</si>
  <si>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</si>
  <si>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</si>
  <si>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</si>
  <si>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</si>
  <si>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</si>
  <si>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</si>
  <si>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</si>
  <si>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</si>
  <si>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</si>
  <si>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</si>
  <si>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</si>
  <si>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</si>
  <si>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</si>
  <si>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</si>
  <si>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</si>
  <si>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</si>
  <si>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</si>
  <si>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</si>
  <si>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</si>
  <si>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</si>
  <si>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</si>
  <si>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</si>
  <si>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</si>
  <si>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</si>
  <si>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</si>
  <si>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</si>
  <si>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</si>
  <si>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</si>
  <si>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</si>
  <si>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</si>
  <si>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</si>
  <si>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</si>
  <si>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</si>
  <si>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</si>
  <si>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</si>
  <si>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</si>
  <si>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</si>
  <si>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</si>
  <si>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</si>
  <si>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</si>
  <si>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</si>
  <si>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</si>
  <si>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</si>
  <si>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</si>
  <si>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</si>
  <si>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</si>
  <si>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</si>
  <si>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</si>
  <si>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</si>
  <si>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</si>
  <si>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</si>
  <si>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</si>
  <si>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</si>
  <si>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</si>
  <si>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</si>
  <si>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</si>
  <si>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</si>
  <si>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</si>
  <si>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</si>
  <si>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</si>
  <si>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</si>
  <si>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</si>
  <si>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</si>
  <si>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</si>
  <si>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</si>
  <si>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</si>
  <si>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</si>
  <si>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</si>
  <si>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</si>
  <si>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</si>
  <si>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</si>
  <si>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</si>
  <si>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</si>
  <si>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</si>
  <si>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</si>
  <si>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</si>
  <si>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</si>
  <si>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</si>
  <si>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</si>
  <si>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C119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</si>
  <si>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</si>
  <si>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</si>
  <si>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</si>
  <si>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</si>
  <si>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</si>
  <si>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</si>
  <si>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</si>
  <si>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</si>
  <si>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</si>
  <si>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</si>
  <si>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</si>
  <si>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</si>
  <si>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</si>
  <si>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</si>
  <si>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</si>
  <si>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</si>
  <si>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</si>
  <si>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</si>
  <si>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</si>
  <si>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</si>
  <si>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</si>
  <si>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</si>
  <si>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</si>
  <si>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</si>
  <si>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</si>
  <si>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</si>
  <si>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</si>
  <si>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</si>
  <si>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</si>
  <si>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</si>
  <si>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</si>
  <si>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</si>
  <si>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</si>
  <si>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</si>
  <si>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</si>
  <si>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</si>
  <si>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</si>
  <si>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</si>
  <si>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</si>
  <si>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</si>
  <si>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</si>
  <si>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</si>
  <si>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</si>
  <si>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</si>
  <si>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</si>
  <si>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</si>
  <si>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</si>
  <si>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</si>
  <si>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</si>
  <si>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</si>
  <si>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</si>
  <si>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</si>
  <si>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</si>
  <si>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</si>
  <si>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</si>
  <si>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</si>
  <si>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</si>
  <si>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</si>
  <si>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</si>
  <si>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</si>
  <si>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</si>
  <si>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</si>
  <si>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</si>
  <si>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</si>
  <si>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</si>
  <si>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</si>
  <si>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</si>
  <si>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</si>
  <si>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</si>
  <si>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</si>
  <si>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</si>
  <si>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</si>
  <si>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</si>
  <si>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</si>
  <si>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</si>
  <si>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</si>
  <si>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</si>
  <si>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</si>
  <si>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</si>
  <si>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</si>
  <si>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</si>
  <si>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</si>
  <si>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</si>
  <si>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</si>
  <si>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</si>
  <si>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</si>
  <si>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</si>
  <si>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</si>
  <si>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</si>
  <si>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</si>
  <si>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</si>
  <si>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</si>
  <si>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</si>
  <si>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</si>
  <si>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</si>
  <si>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</si>
  <si>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</si>
  <si>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</si>
  <si>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</si>
  <si>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</si>
  <si>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</si>
  <si>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</si>
  <si>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</si>
  <si>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</si>
  <si>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</si>
  <si>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</si>
  <si>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</si>
  <si>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</si>
  <si>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</si>
  <si>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</si>
  <si>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</si>
  <si>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</si>
  <si>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</si>
  <si>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</si>
  <si>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</si>
  <si>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</si>
  <si>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</si>
  <si>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</si>
  <si>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</si>
  <si>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</si>
  <si>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</si>
  <si>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</si>
  <si>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</si>
  <si>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</si>
  <si>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</si>
  <si>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</si>
  <si>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</si>
  <si>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</si>
  <si>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</si>
  <si>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</si>
  <si>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</si>
  <si>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</si>
  <si>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</si>
  <si>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</si>
  <si>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</si>
  <si>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</si>
  <si>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</si>
  <si>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</si>
  <si>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</si>
  <si>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</si>
  <si>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</si>
  <si>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</si>
  <si>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</si>
  <si>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</si>
  <si>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</si>
  <si>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</si>
  <si>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</si>
  <si>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</si>
  <si>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</si>
  <si>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</si>
  <si>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</si>
  <si>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</si>
  <si>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</si>
  <si>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</si>
  <si>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</si>
  <si>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</si>
  <si>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</si>
  <si>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</si>
  <si>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</si>
  <si>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</si>
  <si>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</si>
  <si>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</si>
  <si>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</si>
  <si>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</si>
  <si>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</si>
  <si>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A538</t>
  </si>
  <si>
    <t>A539</t>
  </si>
  <si>
    <t>A537</t>
  </si>
  <si>
    <t>Dept. of Family and Protective Services</t>
  </si>
  <si>
    <t>C158</t>
  </si>
  <si>
    <t>C159</t>
  </si>
  <si>
    <t>C160</t>
  </si>
  <si>
    <t>Dept. of State Health Services</t>
  </si>
  <si>
    <t>Dept. of Assistive and Rehabilitative Services</t>
  </si>
  <si>
    <t>Dept. of Aging and Disability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</si>
  <si>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</si>
  <si>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</si>
  <si>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</si>
  <si>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</si>
  <si>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</si>
  <si>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</si>
  <si>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</si>
  <si>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</si>
  <si>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</si>
  <si>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</si>
  <si>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</si>
  <si>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</si>
  <si>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</si>
  <si>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</si>
  <si>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</si>
  <si>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</si>
  <si>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</si>
  <si>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</si>
  <si>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</si>
  <si>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</si>
  <si>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</si>
  <si>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</si>
  <si>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</si>
  <si>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</si>
  <si>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</si>
  <si>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</si>
  <si>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</si>
  <si>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</si>
  <si>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</si>
  <si>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</si>
  <si>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</si>
  <si>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</si>
  <si>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</si>
  <si>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</si>
  <si>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</si>
  <si>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</si>
  <si>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</si>
  <si>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</si>
  <si>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</si>
  <si>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</si>
  <si>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</si>
  <si>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</si>
  <si>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</si>
  <si>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</si>
  <si>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</si>
  <si>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</si>
  <si>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</si>
  <si>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Podiatric Medical Examiners, State Board of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</si>
  <si>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</si>
  <si>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</si>
  <si>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</si>
  <si>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</si>
  <si>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</si>
  <si>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</si>
  <si>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</si>
  <si>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</si>
  <si>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</si>
  <si>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</si>
  <si>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</si>
  <si>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</si>
  <si>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Office of Capital Writs</t>
  </si>
  <si>
    <t>Risk Management and Workers' Comp. Administration(incl.required funding for emp.benefits)</t>
  </si>
  <si>
    <t>FY 2010</t>
  </si>
  <si>
    <t>A773</t>
  </si>
  <si>
    <t>University of North Texas Dallas</t>
  </si>
  <si>
    <t>FY 2011</t>
  </si>
  <si>
    <t>FY2010</t>
  </si>
  <si>
    <t>2010 Avg.</t>
  </si>
  <si>
    <t>A644</t>
  </si>
  <si>
    <t>Texas Juvenile Justice Department</t>
  </si>
  <si>
    <t>2011 Avg.</t>
  </si>
  <si>
    <t>FY2011</t>
  </si>
  <si>
    <t>FY 2012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</si>
  <si>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</si>
  <si>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</si>
  <si>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</si>
  <si>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</si>
  <si>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</si>
  <si>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FY2012</t>
  </si>
  <si>
    <t>2012 Avg.</t>
  </si>
  <si>
    <t>Projected Current FY (2014) Claim Payments</t>
  </si>
  <si>
    <t>Risk Management and Workers' Comp. Administration</t>
  </si>
  <si>
    <t>Previous</t>
  </si>
  <si>
    <t>Payment</t>
  </si>
  <si>
    <t xml:space="preserve">Remaining </t>
  </si>
  <si>
    <t>FY14</t>
  </si>
  <si>
    <t>Amount Due</t>
  </si>
  <si>
    <t>Wise</t>
  </si>
  <si>
    <t>Initial</t>
  </si>
  <si>
    <t>FY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</si>
</sst>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MS Sans Serif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2" applyFont="1" applyAlignment="1">
      <alignment horizontal="center"/>
    </xf>
    <xf numFmtId="164" fontId="1" fillId="0" borderId="0" xfId="2" applyNumberFormat="1"/>
    <xf numFmtId="165" fontId="0" fillId="0" borderId="0" xfId="0" applyNumberFormat="1"/>
    <xf numFmtId="4" fontId="0" fillId="0" borderId="0" xfId="0" applyNumberFormat="1"/>
    <xf numFmtId="10" fontId="1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4" fillId="0" borderId="0" xfId="0" applyFont="1" applyAlignment="1">
      <alignment horizontal="center"/>
    </xf>
    <xf numFmtId="164" fontId="1" fillId="0" borderId="2" xfId="2" applyNumberFormat="1" applyBorder="1"/>
    <xf numFmtId="10" fontId="2" fillId="0" borderId="0" xfId="2" applyNumberFormat="1" applyFont="1" applyAlignment="1">
      <alignment horizontal="center"/>
    </xf>
    <xf numFmtId="166" fontId="1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1" fillId="0" borderId="0" xfId="2" applyNumberFormat="1"/>
    <xf numFmtId="10" fontId="0" fillId="0" borderId="0" xfId="2" applyNumberFormat="1" applyFont="1"/>
    <xf numFmtId="10" fontId="0" fillId="0" borderId="0" xfId="0" applyNumberFormat="1"/>
    <xf numFmtId="37" fontId="0" fillId="0" borderId="0" xfId="1" applyNumberFormat="1" applyFont="1"/>
    <xf numFmtId="164" fontId="1" fillId="0" borderId="1" xfId="2" applyNumberFormat="1" applyBorder="1"/>
    <xf numFmtId="4" fontId="0" fillId="0" borderId="1" xfId="0" applyNumberFormat="1" applyBorder="1"/>
    <xf numFmtId="10" fontId="1" fillId="0" borderId="1" xfId="2" applyNumberFormat="1" applyBorder="1"/>
    <xf numFmtId="37" fontId="0" fillId="0" borderId="1" xfId="1" applyNumberFormat="1" applyFont="1" applyBorder="1"/>
    <xf numFmtId="168" fontId="1" fillId="0" borderId="1" xfId="2" applyNumberFormat="1" applyBorder="1"/>
    <xf numFmtId="166" fontId="1" fillId="0" borderId="1" xfId="1" applyNumberFormat="1" applyBorder="1"/>
    <xf numFmtId="39" fontId="0" fillId="0" borderId="0" xfId="0" applyNumberFormat="1" applyBorder="1"/>
    <xf numFmtId="40" fontId="8" fillId="0" borderId="0" xfId="0" applyNumberFormat="1" applyFont="1" applyBorder="1"/>
    <xf numFmtId="0" fontId="2" fillId="0" borderId="0" xfId="0" applyFont="1" applyAlignment="1">
      <alignment horizontal="right"/>
    </xf>
    <xf numFmtId="2" fontId="0" fillId="0" borderId="0" xfId="0" applyNumberFormat="1"/>
    <xf numFmtId="0" fontId="9" fillId="0" borderId="0" xfId="0" applyFont="1" applyAlignment="1">
      <alignment horizontal="right" vertical="center"/>
    </xf>
    <xf numFmtId="10" fontId="1" fillId="0" borderId="2" xfId="2" applyNumberFormat="1" applyBorder="1"/>
    <xf numFmtId="37" fontId="0" fillId="0" borderId="2" xfId="1" applyNumberFormat="1" applyFont="1" applyBorder="1"/>
    <xf numFmtId="0" fontId="0" fillId="0" borderId="0" xfId="0" quotePrefix="1" applyAlignment="1">
      <alignment horizontal="center"/>
    </xf>
    <xf numFmtId="165" fontId="0" fillId="0" borderId="0" xfId="2" applyNumberFormat="1" applyFont="1"/>
    <xf numFmtId="164" fontId="10" fillId="0" borderId="0" xfId="2" applyNumberFormat="1" applyFont="1"/>
    <xf numFmtId="10" fontId="10" fillId="0" borderId="0" xfId="2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39" fontId="1" fillId="0" borderId="0" xfId="3" applyNumberFormat="1" applyFont="1"/>
    <xf numFmtId="40" fontId="0" fillId="0" borderId="0" xfId="0" applyNumberFormat="1"/>
  </cellXfs>
  <cellStyles count="10">
    <cellStyle name="Comma" xfId="1" builtinId="3"/>
    <cellStyle name="Comma 2" xfId="4"/>
    <cellStyle name="Comma 3" xfId="9"/>
    <cellStyle name="Currency 2" xfId="7"/>
    <cellStyle name="Normal" xfId="0" builtinId="0"/>
    <cellStyle name="Normal 2" xfId="5"/>
    <cellStyle name="Normal 3" xfId="8"/>
    <cellStyle name="Normal 4" xfId="3"/>
    <cellStyle name="Percent" xfId="2" builtin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2"/>
  <sheetViews>
    <sheetView workbookViewId="0">
      <pane xSplit="2" ySplit="3" topLeftCell="C118" activePane="bottomRight" state="frozen"/>
      <selection activeCell="T274" sqref="T274"/>
      <selection pane="topRight" activeCell="T274" sqref="T274"/>
      <selection pane="bottomLeft" activeCell="T274" sqref="T274"/>
      <selection pane="bottomRight" activeCell="F278" sqref="F278"/>
    </sheetView>
  </sheetViews>
  <sheetFormatPr defaultRowHeight="12.75" outlineLevelRow="1" x14ac:dyDescent="0.2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" bestFit="1" customWidth="1"/>
    <col min="9" max="9" width="1.5703125" customWidth="1"/>
    <col min="10" max="10" width="13.42578125" bestFit="1" customWidth="1"/>
  </cols>
  <sheetData>
    <row r="1" spans="1:11" x14ac:dyDescent="0.2">
      <c r="D1" s="1" t="s">
        <v>0</v>
      </c>
      <c r="F1" s="1"/>
      <c r="H1" s="1" t="s">
        <v>578</v>
      </c>
      <c r="J1" s="1" t="s">
        <v>580</v>
      </c>
    </row>
    <row r="2" spans="1:11" x14ac:dyDescent="0.2">
      <c r="A2" s="20" t="s">
        <v>462</v>
      </c>
      <c r="B2" s="20"/>
      <c r="D2" s="1" t="s">
        <v>3</v>
      </c>
      <c r="F2" s="1" t="s">
        <v>3</v>
      </c>
      <c r="H2" s="1" t="s">
        <v>579</v>
      </c>
      <c r="J2" s="1" t="s">
        <v>581</v>
      </c>
    </row>
    <row r="3" spans="1:11" x14ac:dyDescent="0.2">
      <c r="A3" s="12" t="s">
        <v>460</v>
      </c>
      <c r="B3" s="12" t="s">
        <v>461</v>
      </c>
      <c r="D3" s="3" t="s">
        <v>5</v>
      </c>
      <c r="F3" s="3" t="s">
        <v>6</v>
      </c>
      <c r="H3" s="3" t="s">
        <v>6</v>
      </c>
      <c r="J3" s="3" t="s">
        <v>582</v>
      </c>
    </row>
    <row r="4" spans="1:11" x14ac:dyDescent="0.2">
      <c r="D4" s="5"/>
      <c r="F4" s="6"/>
    </row>
    <row r="5" spans="1:11" x14ac:dyDescent="0.2">
      <c r="A5" t="s">
        <v>7</v>
      </c>
      <c r="B5" t="s">
        <v>521</v>
      </c>
      <c r="D5" s="4">
        <f>+assessment!H5</f>
        <v>8.1118510530181595E-4</v>
      </c>
      <c r="F5" s="17">
        <f>+assessment!J5</f>
        <v>37483.423765092797</v>
      </c>
      <c r="H5" s="48">
        <v>-31307.39</v>
      </c>
      <c r="J5" s="17">
        <f t="shared" ref="J5:J29" si="0">SUM(F5:H5)</f>
        <v>6176.0337650927977</v>
      </c>
      <c r="K5" s="17"/>
    </row>
    <row r="6" spans="1:11" x14ac:dyDescent="0.2">
      <c r="A6" t="s">
        <v>8</v>
      </c>
      <c r="B6" t="s">
        <v>522</v>
      </c>
      <c r="D6" s="4">
        <f>+assessment!H6</f>
        <v>9.2374102473819907E-4</v>
      </c>
      <c r="F6" s="17">
        <f>+assessment!J6</f>
        <v>42684.433001984347</v>
      </c>
      <c r="H6" s="48">
        <v>-35651.449999999997</v>
      </c>
      <c r="J6" s="17">
        <f t="shared" si="0"/>
        <v>7032.9830019843503</v>
      </c>
      <c r="K6" s="17"/>
    </row>
    <row r="7" spans="1:11" x14ac:dyDescent="0.2">
      <c r="A7" t="s">
        <v>9</v>
      </c>
      <c r="B7" t="s">
        <v>10</v>
      </c>
      <c r="D7" s="4">
        <f>+assessment!H7</f>
        <v>7.3909346868145077E-4</v>
      </c>
      <c r="F7" s="17">
        <f>+assessment!J7</f>
        <v>34152.197208171718</v>
      </c>
      <c r="H7" s="48">
        <v>-28525.040000000001</v>
      </c>
      <c r="J7" s="17">
        <f t="shared" si="0"/>
        <v>5627.1572081717168</v>
      </c>
      <c r="K7" s="17"/>
    </row>
    <row r="8" spans="1:11" x14ac:dyDescent="0.2">
      <c r="A8" t="s">
        <v>11</v>
      </c>
      <c r="B8" t="s">
        <v>12</v>
      </c>
      <c r="D8" s="4">
        <f>+assessment!H8</f>
        <v>2.8421475990909542E-4</v>
      </c>
      <c r="F8" s="17">
        <f>+assessment!J8</f>
        <v>13133.05954009469</v>
      </c>
      <c r="H8" s="48">
        <v>-10969.17</v>
      </c>
      <c r="J8" s="17">
        <f t="shared" si="0"/>
        <v>2163.8895400946894</v>
      </c>
      <c r="K8" s="17"/>
    </row>
    <row r="9" spans="1:11" x14ac:dyDescent="0.2">
      <c r="A9" t="s">
        <v>13</v>
      </c>
      <c r="B9" t="s">
        <v>14</v>
      </c>
      <c r="D9" s="4">
        <f>+assessment!H9</f>
        <v>3.3920067167552309E-5</v>
      </c>
      <c r="F9" s="17">
        <f>+assessment!J9</f>
        <v>1567.3860916229619</v>
      </c>
      <c r="H9" s="48">
        <v>-1309.1300000000001</v>
      </c>
      <c r="J9" s="17">
        <f t="shared" si="0"/>
        <v>258.25609162296178</v>
      </c>
      <c r="K9" s="17"/>
    </row>
    <row r="10" spans="1:11" x14ac:dyDescent="0.2">
      <c r="A10" t="s">
        <v>15</v>
      </c>
      <c r="B10" t="s">
        <v>16</v>
      </c>
      <c r="D10" s="4">
        <f>+assessment!H10</f>
        <v>4.9872264252997169E-5</v>
      </c>
      <c r="F10" s="17">
        <f>+assessment!J10</f>
        <v>2304.5088018772785</v>
      </c>
      <c r="H10" s="48">
        <v>-1924.8</v>
      </c>
      <c r="J10" s="17">
        <f t="shared" si="0"/>
        <v>379.70880187727857</v>
      </c>
      <c r="K10" s="17"/>
    </row>
    <row r="11" spans="1:11" x14ac:dyDescent="0.2">
      <c r="A11" t="s">
        <v>17</v>
      </c>
      <c r="B11" t="s">
        <v>18</v>
      </c>
      <c r="D11" s="4">
        <f>+assessment!H11</f>
        <v>1.4199401818976322E-4</v>
      </c>
      <c r="F11" s="17">
        <f>+assessment!J11</f>
        <v>6561.2915241273895</v>
      </c>
      <c r="H11" s="48">
        <v>-5480.21</v>
      </c>
      <c r="J11" s="17">
        <f t="shared" si="0"/>
        <v>1081.0815241273895</v>
      </c>
      <c r="K11" s="17"/>
    </row>
    <row r="12" spans="1:11" x14ac:dyDescent="0.2">
      <c r="A12" t="s">
        <v>19</v>
      </c>
      <c r="B12" t="s">
        <v>20</v>
      </c>
      <c r="D12" s="4">
        <f>+assessment!H12</f>
        <v>3.7800325889599022E-5</v>
      </c>
      <c r="F12" s="17">
        <f>+assessment!J12</f>
        <v>1746.6859592438777</v>
      </c>
      <c r="H12" s="48">
        <v>-1458.89</v>
      </c>
      <c r="J12" s="17">
        <f t="shared" si="0"/>
        <v>287.79595924387763</v>
      </c>
      <c r="K12" s="17"/>
    </row>
    <row r="13" spans="1:11" x14ac:dyDescent="0.2">
      <c r="A13" t="s">
        <v>21</v>
      </c>
      <c r="B13" t="s">
        <v>22</v>
      </c>
      <c r="D13" s="4">
        <f>+assessment!H13</f>
        <v>1.1835764642034299E-4</v>
      </c>
      <c r="F13" s="17">
        <f>+assessment!J13</f>
        <v>5469.0967420587358</v>
      </c>
      <c r="H13" s="48">
        <v>-4567.97</v>
      </c>
      <c r="J13" s="17">
        <f t="shared" si="0"/>
        <v>901.12674205873554</v>
      </c>
      <c r="K13" s="17"/>
    </row>
    <row r="14" spans="1:11" x14ac:dyDescent="0.2">
      <c r="A14" t="s">
        <v>23</v>
      </c>
      <c r="B14" t="s">
        <v>24</v>
      </c>
      <c r="D14" s="4">
        <f>+assessment!H14</f>
        <v>3.7515928437333935E-4</v>
      </c>
      <c r="F14" s="17">
        <f>+assessment!J14</f>
        <v>17335.444578143135</v>
      </c>
      <c r="H14" s="48">
        <v>-14479.14</v>
      </c>
      <c r="J14" s="17">
        <f t="shared" si="0"/>
        <v>2856.3045781431356</v>
      </c>
      <c r="K14" s="17"/>
    </row>
    <row r="15" spans="1:11" x14ac:dyDescent="0.2">
      <c r="A15" t="s">
        <v>25</v>
      </c>
      <c r="B15" t="s">
        <v>26</v>
      </c>
      <c r="D15" s="4">
        <f>+assessment!H15</f>
        <v>8.2006112286506936E-6</v>
      </c>
      <c r="F15" s="17">
        <f>+assessment!J15</f>
        <v>378.93568780694437</v>
      </c>
      <c r="H15" s="48">
        <v>-316.5</v>
      </c>
      <c r="J15" s="17">
        <f t="shared" si="0"/>
        <v>62.435687806944372</v>
      </c>
      <c r="K15" s="17"/>
    </row>
    <row r="16" spans="1:11" x14ac:dyDescent="0.2">
      <c r="A16" t="s">
        <v>555</v>
      </c>
      <c r="B16" t="s">
        <v>556</v>
      </c>
      <c r="D16" s="4">
        <f>+assessment!H16</f>
        <v>3.4434019818544642E-5</v>
      </c>
      <c r="F16" s="17">
        <f>+assessment!J16</f>
        <v>1591.1349312976877</v>
      </c>
      <c r="H16" s="48">
        <v>-1328.97</v>
      </c>
      <c r="J16" s="17">
        <f>SUM(F16:H16)</f>
        <v>262.16493129768764</v>
      </c>
      <c r="K16" s="17"/>
    </row>
    <row r="17" spans="1:11" x14ac:dyDescent="0.2">
      <c r="A17" t="s">
        <v>27</v>
      </c>
      <c r="B17" t="s">
        <v>523</v>
      </c>
      <c r="D17" s="4">
        <f>+assessment!H17</f>
        <v>8.1727445047275995E-5</v>
      </c>
      <c r="F17" s="17">
        <f>+assessment!J17</f>
        <v>3776.4801596123716</v>
      </c>
      <c r="H17" s="48">
        <v>-3154.24</v>
      </c>
      <c r="J17" s="17">
        <f>SUM(F17:H17)</f>
        <v>622.24015961237183</v>
      </c>
      <c r="K17" s="17"/>
    </row>
    <row r="18" spans="1:11" x14ac:dyDescent="0.2">
      <c r="A18" t="s">
        <v>28</v>
      </c>
      <c r="B18" t="s">
        <v>524</v>
      </c>
      <c r="D18" s="4">
        <f>+assessment!H18</f>
        <v>6.5237024887588273E-5</v>
      </c>
      <c r="F18" s="17">
        <f>+assessment!J18</f>
        <v>3014.4871165078357</v>
      </c>
      <c r="H18" s="48">
        <v>-2517.8000000000002</v>
      </c>
      <c r="J18" s="17">
        <f t="shared" si="0"/>
        <v>496.68711650783553</v>
      </c>
      <c r="K18" s="17"/>
    </row>
    <row r="19" spans="1:11" x14ac:dyDescent="0.2">
      <c r="A19" t="s">
        <v>29</v>
      </c>
      <c r="B19" t="s">
        <v>525</v>
      </c>
      <c r="D19" s="4">
        <f>+assessment!H19</f>
        <v>6.0452624424276266E-5</v>
      </c>
      <c r="F19" s="17">
        <f>+assessment!J19</f>
        <v>2793.4084639831385</v>
      </c>
      <c r="H19" s="48">
        <v>-2333.15</v>
      </c>
      <c r="J19" s="17">
        <f t="shared" si="0"/>
        <v>460.25846398313843</v>
      </c>
      <c r="K19" s="17"/>
    </row>
    <row r="20" spans="1:11" x14ac:dyDescent="0.2">
      <c r="A20" t="s">
        <v>30</v>
      </c>
      <c r="B20" t="s">
        <v>526</v>
      </c>
      <c r="D20" s="4">
        <f>+assessment!H20</f>
        <v>7.6807786951596483E-5</v>
      </c>
      <c r="F20" s="17">
        <f>+assessment!J20</f>
        <v>3549.1514919945002</v>
      </c>
      <c r="H20" s="48">
        <v>-2964.37</v>
      </c>
      <c r="J20" s="17">
        <f t="shared" si="0"/>
        <v>584.78149199450036</v>
      </c>
      <c r="K20" s="17"/>
    </row>
    <row r="21" spans="1:11" x14ac:dyDescent="0.2">
      <c r="A21" t="s">
        <v>31</v>
      </c>
      <c r="B21" t="s">
        <v>527</v>
      </c>
      <c r="D21" s="4">
        <f>+assessment!H21</f>
        <v>1.1021976728192605E-4</v>
      </c>
      <c r="F21" s="17">
        <f>+assessment!J21</f>
        <v>5093.0597927845056</v>
      </c>
      <c r="H21" s="48">
        <v>-4253.8900000000003</v>
      </c>
      <c r="J21" s="17">
        <f t="shared" si="0"/>
        <v>839.16979278450526</v>
      </c>
      <c r="K21" s="17"/>
    </row>
    <row r="22" spans="1:11" x14ac:dyDescent="0.2">
      <c r="A22" t="s">
        <v>32</v>
      </c>
      <c r="B22" t="s">
        <v>528</v>
      </c>
      <c r="D22" s="4">
        <f>+assessment!H22</f>
        <v>2.8378037101261728E-5</v>
      </c>
      <c r="F22" s="17">
        <f>+assessment!J22</f>
        <v>1311.2987200280854</v>
      </c>
      <c r="H22" s="48">
        <v>-1095.24</v>
      </c>
      <c r="J22" s="17">
        <f t="shared" si="0"/>
        <v>216.05872002808542</v>
      </c>
      <c r="K22" s="17"/>
    </row>
    <row r="23" spans="1:11" x14ac:dyDescent="0.2">
      <c r="A23" t="s">
        <v>33</v>
      </c>
      <c r="B23" t="s">
        <v>529</v>
      </c>
      <c r="D23" s="4">
        <f>+assessment!H23</f>
        <v>3.6630938333485517E-5</v>
      </c>
      <c r="F23" s="17">
        <f>+assessment!J23</f>
        <v>1692.6506360791113</v>
      </c>
      <c r="H23" s="48">
        <v>-1413.76</v>
      </c>
      <c r="J23" s="17">
        <f t="shared" si="0"/>
        <v>278.89063607911135</v>
      </c>
      <c r="K23" s="17"/>
    </row>
    <row r="24" spans="1:11" x14ac:dyDescent="0.2">
      <c r="A24" t="s">
        <v>34</v>
      </c>
      <c r="B24" t="s">
        <v>530</v>
      </c>
      <c r="D24" s="4">
        <f>+assessment!H24</f>
        <v>2.996817756257107E-5</v>
      </c>
      <c r="F24" s="17">
        <f>+assessment!J24</f>
        <v>1384.7762880550542</v>
      </c>
      <c r="H24" s="48">
        <v>-1156.6099999999999</v>
      </c>
      <c r="J24" s="17">
        <f t="shared" si="0"/>
        <v>228.16628805505434</v>
      </c>
      <c r="K24" s="17"/>
    </row>
    <row r="25" spans="1:11" x14ac:dyDescent="0.2">
      <c r="A25" t="s">
        <v>35</v>
      </c>
      <c r="B25" t="s">
        <v>531</v>
      </c>
      <c r="D25" s="4">
        <f>+assessment!H25</f>
        <v>3.8150706588148715E-5</v>
      </c>
      <c r="F25" s="17">
        <f>+assessment!J25</f>
        <v>1762.8764293560735</v>
      </c>
      <c r="H25" s="48">
        <v>-1472.41</v>
      </c>
      <c r="J25" s="17">
        <f t="shared" si="0"/>
        <v>290.46642935607338</v>
      </c>
      <c r="K25" s="17"/>
    </row>
    <row r="26" spans="1:11" x14ac:dyDescent="0.2">
      <c r="A26" t="s">
        <v>36</v>
      </c>
      <c r="B26" t="s">
        <v>532</v>
      </c>
      <c r="D26" s="4">
        <f>+assessment!H26</f>
        <v>2.8366383533092823E-5</v>
      </c>
      <c r="F26" s="17">
        <f>+assessment!J26</f>
        <v>1310.7602293294822</v>
      </c>
      <c r="H26" s="48">
        <v>-1094.79</v>
      </c>
      <c r="J26" s="17">
        <f t="shared" si="0"/>
        <v>215.97022932948221</v>
      </c>
      <c r="K26" s="17"/>
    </row>
    <row r="27" spans="1:11" x14ac:dyDescent="0.2">
      <c r="A27" t="s">
        <v>37</v>
      </c>
      <c r="B27" t="s">
        <v>533</v>
      </c>
      <c r="D27" s="4">
        <f>+assessment!H27</f>
        <v>2.7828299181920014E-5</v>
      </c>
      <c r="F27" s="17">
        <f>+assessment!J27</f>
        <v>1285.8963066260801</v>
      </c>
      <c r="H27" s="48">
        <v>-1074.02</v>
      </c>
      <c r="J27" s="17">
        <f t="shared" si="0"/>
        <v>211.87630662608012</v>
      </c>
      <c r="K27" s="17"/>
    </row>
    <row r="28" spans="1:11" x14ac:dyDescent="0.2">
      <c r="A28" t="s">
        <v>38</v>
      </c>
      <c r="B28" t="s">
        <v>534</v>
      </c>
      <c r="D28" s="4">
        <f>+assessment!H28</f>
        <v>5.0406681729964572E-5</v>
      </c>
      <c r="F28" s="17">
        <f>+assessment!J28</f>
        <v>2329.2032848327904</v>
      </c>
      <c r="H28" s="48">
        <v>-1945.43</v>
      </c>
      <c r="J28" s="17">
        <f t="shared" si="0"/>
        <v>383.7732848327903</v>
      </c>
      <c r="K28" s="17"/>
    </row>
    <row r="29" spans="1:11" x14ac:dyDescent="0.2">
      <c r="A29" t="s">
        <v>39</v>
      </c>
      <c r="B29" t="s">
        <v>535</v>
      </c>
      <c r="D29" s="4">
        <f>+assessment!H29</f>
        <v>5.2293290526392436E-5</v>
      </c>
      <c r="F29" s="17">
        <f>+assessment!J29</f>
        <v>2416.3801283587154</v>
      </c>
      <c r="H29" s="48">
        <v>-2018.24</v>
      </c>
      <c r="J29" s="17">
        <f t="shared" si="0"/>
        <v>398.1401283587154</v>
      </c>
      <c r="K29" s="17"/>
    </row>
    <row r="30" spans="1:11" x14ac:dyDescent="0.2">
      <c r="A30" t="s">
        <v>40</v>
      </c>
      <c r="B30" t="s">
        <v>536</v>
      </c>
      <c r="D30" s="4">
        <f>+assessment!H30</f>
        <v>1.9848207957006E-4</v>
      </c>
      <c r="F30" s="17">
        <f>+assessment!J30</f>
        <v>9171.5045674233861</v>
      </c>
      <c r="H30" s="48">
        <v>-7660.34</v>
      </c>
      <c r="J30" s="17">
        <f t="shared" ref="J30:J87" si="1">SUM(F30:H30)</f>
        <v>1511.164567423386</v>
      </c>
      <c r="K30" s="17"/>
    </row>
    <row r="31" spans="1:11" x14ac:dyDescent="0.2">
      <c r="A31" t="s">
        <v>41</v>
      </c>
      <c r="B31" t="s">
        <v>537</v>
      </c>
      <c r="D31" s="4">
        <f>+assessment!H31</f>
        <v>8.3196070282692443E-3</v>
      </c>
      <c r="F31" s="17">
        <f>+assessment!J31</f>
        <v>384434.27247549378</v>
      </c>
      <c r="H31" s="48">
        <v>-321092.21000000002</v>
      </c>
      <c r="J31" s="17">
        <f t="shared" si="1"/>
        <v>63342.06247549376</v>
      </c>
      <c r="K31" s="17"/>
    </row>
    <row r="32" spans="1:11" x14ac:dyDescent="0.2">
      <c r="A32" t="s">
        <v>42</v>
      </c>
      <c r="B32" t="s">
        <v>43</v>
      </c>
      <c r="D32" s="4">
        <f>+assessment!H32</f>
        <v>2.097862319875363E-5</v>
      </c>
      <c r="F32" s="17">
        <f>+assessment!J32</f>
        <v>969.38493844079278</v>
      </c>
      <c r="H32" s="48">
        <v>-809.66</v>
      </c>
      <c r="J32" s="17">
        <f t="shared" si="1"/>
        <v>159.72493844079281</v>
      </c>
      <c r="K32" s="17"/>
    </row>
    <row r="33" spans="1:11" x14ac:dyDescent="0.2">
      <c r="A33" t="s">
        <v>44</v>
      </c>
      <c r="B33" t="s">
        <v>45</v>
      </c>
      <c r="D33" s="4">
        <f>+assessment!H33</f>
        <v>1.4512304309042669E-5</v>
      </c>
      <c r="F33" s="17">
        <f>+assessment!J33</f>
        <v>670.5878210392367</v>
      </c>
      <c r="H33" s="48">
        <v>-560.1</v>
      </c>
      <c r="J33" s="17">
        <f t="shared" si="1"/>
        <v>110.48782103923668</v>
      </c>
      <c r="K33" s="17"/>
    </row>
    <row r="34" spans="1:11" x14ac:dyDescent="0.2">
      <c r="A34" t="s">
        <v>46</v>
      </c>
      <c r="B34" t="s">
        <v>47</v>
      </c>
      <c r="D34" s="4">
        <f>+assessment!H34</f>
        <v>4.5778965527118812E-4</v>
      </c>
      <c r="F34" s="17">
        <f>+assessment!J34</f>
        <v>21153.647338508737</v>
      </c>
      <c r="H34" s="48">
        <v>-17668.23</v>
      </c>
      <c r="J34" s="17">
        <f t="shared" si="1"/>
        <v>3485.4173385087379</v>
      </c>
      <c r="K34" s="17"/>
    </row>
    <row r="35" spans="1:11" x14ac:dyDescent="0.2">
      <c r="A35" t="s">
        <v>48</v>
      </c>
      <c r="B35" t="s">
        <v>49</v>
      </c>
      <c r="D35" s="4">
        <f>+assessment!H35</f>
        <v>1.2822639119655595E-2</v>
      </c>
      <c r="F35" s="17">
        <f>+assessment!J35</f>
        <v>592511.39199613093</v>
      </c>
      <c r="H35" s="48">
        <v>-494885.1</v>
      </c>
      <c r="J35" s="17">
        <f t="shared" si="1"/>
        <v>97626.291996130953</v>
      </c>
      <c r="K35" s="17"/>
    </row>
    <row r="36" spans="1:11" x14ac:dyDescent="0.2">
      <c r="A36" t="s">
        <v>50</v>
      </c>
      <c r="B36" t="s">
        <v>503</v>
      </c>
      <c r="D36" s="4">
        <f>+assessment!H36</f>
        <v>1.1051546644987205E-3</v>
      </c>
      <c r="F36" s="17">
        <f>+assessment!J36</f>
        <v>51067.235264337833</v>
      </c>
      <c r="H36" s="48">
        <v>-42653.04</v>
      </c>
      <c r="J36" s="17">
        <f t="shared" si="1"/>
        <v>8414.1952643378318</v>
      </c>
      <c r="K36" s="17"/>
    </row>
    <row r="37" spans="1:11" x14ac:dyDescent="0.2">
      <c r="A37" t="s">
        <v>51</v>
      </c>
      <c r="B37" t="s">
        <v>52</v>
      </c>
      <c r="D37" s="4">
        <f>+assessment!H37</f>
        <v>5.4320812580394137E-3</v>
      </c>
      <c r="F37" s="17">
        <f>+assessment!J37</f>
        <v>251006.83233791855</v>
      </c>
      <c r="H37" s="48">
        <v>-209649.2</v>
      </c>
      <c r="J37" s="17">
        <f t="shared" si="1"/>
        <v>41357.632337918534</v>
      </c>
      <c r="K37" s="17"/>
    </row>
    <row r="38" spans="1:11" x14ac:dyDescent="0.2">
      <c r="A38" t="s">
        <v>53</v>
      </c>
      <c r="B38" t="s">
        <v>54</v>
      </c>
      <c r="D38" s="4">
        <f>+assessment!H38</f>
        <v>1.464197582433427E-3</v>
      </c>
      <c r="F38" s="17">
        <f>+assessment!J38</f>
        <v>67657.971157836131</v>
      </c>
      <c r="H38" s="48">
        <v>-56510.17</v>
      </c>
      <c r="J38" s="17">
        <f t="shared" si="1"/>
        <v>11147.801157836133</v>
      </c>
      <c r="K38" s="17"/>
    </row>
    <row r="39" spans="1:11" x14ac:dyDescent="0.2">
      <c r="A39" t="s">
        <v>55</v>
      </c>
      <c r="B39" t="s">
        <v>56</v>
      </c>
      <c r="D39" s="4">
        <f>+assessment!H39</f>
        <v>2.7814364401354752E-4</v>
      </c>
      <c r="F39" s="17">
        <f>+assessment!J39</f>
        <v>12852.52405152067</v>
      </c>
      <c r="H39" s="48">
        <v>-10734.85</v>
      </c>
      <c r="J39" s="17">
        <f t="shared" si="1"/>
        <v>2117.6740515206693</v>
      </c>
      <c r="K39" s="17"/>
    </row>
    <row r="40" spans="1:11" x14ac:dyDescent="0.2">
      <c r="A40" t="s">
        <v>57</v>
      </c>
      <c r="B40" t="s">
        <v>58</v>
      </c>
      <c r="D40" s="4">
        <f>+assessment!H40</f>
        <v>3.4885545157323905E-4</v>
      </c>
      <c r="F40" s="17">
        <f>+assessment!J40</f>
        <v>16119.991156910181</v>
      </c>
      <c r="H40" s="48">
        <v>-13463.95</v>
      </c>
      <c r="J40" s="17">
        <f t="shared" si="1"/>
        <v>2656.0411569101798</v>
      </c>
      <c r="K40" s="17"/>
    </row>
    <row r="41" spans="1:11" x14ac:dyDescent="0.2">
      <c r="A41" t="s">
        <v>59</v>
      </c>
      <c r="B41" t="s">
        <v>60</v>
      </c>
      <c r="D41" s="4">
        <f>+assessment!H41</f>
        <v>3.1561406483282517E-4</v>
      </c>
      <c r="F41" s="17">
        <f>+assessment!J41</f>
        <v>14583.965683086086</v>
      </c>
      <c r="H41" s="48">
        <v>-12181.01</v>
      </c>
      <c r="J41" s="17">
        <f t="shared" si="1"/>
        <v>2402.9556830860856</v>
      </c>
      <c r="K41" s="17"/>
    </row>
    <row r="42" spans="1:11" x14ac:dyDescent="0.2">
      <c r="A42" t="s">
        <v>61</v>
      </c>
      <c r="B42" t="s">
        <v>538</v>
      </c>
      <c r="D42" s="4">
        <f>+assessment!H42</f>
        <v>1.4947256545786892E-4</v>
      </c>
      <c r="F42" s="17">
        <f>+assessment!J42</f>
        <v>6906.8619180677279</v>
      </c>
      <c r="H42" s="48">
        <v>-5768.84</v>
      </c>
      <c r="J42" s="17">
        <f t="shared" si="1"/>
        <v>1138.0219180677277</v>
      </c>
      <c r="K42" s="17"/>
    </row>
    <row r="43" spans="1:11" x14ac:dyDescent="0.2">
      <c r="A43" t="s">
        <v>62</v>
      </c>
      <c r="B43" t="s">
        <v>63</v>
      </c>
      <c r="D43" s="4">
        <f>+assessment!H43</f>
        <v>4.6484359241331415E-4</v>
      </c>
      <c r="F43" s="17">
        <f>+assessment!J43</f>
        <v>21479.597252261483</v>
      </c>
      <c r="H43" s="48">
        <v>-17940.47</v>
      </c>
      <c r="J43" s="17">
        <f t="shared" si="1"/>
        <v>3539.1272522614818</v>
      </c>
      <c r="K43" s="17"/>
    </row>
    <row r="44" spans="1:11" x14ac:dyDescent="0.2">
      <c r="A44" t="s">
        <v>64</v>
      </c>
      <c r="B44" t="s">
        <v>539</v>
      </c>
      <c r="D44" s="4">
        <f>+assessment!H44</f>
        <v>1.1290632749464432E-2</v>
      </c>
      <c r="F44" s="17">
        <f>+assessment!J44</f>
        <v>521720.0971247452</v>
      </c>
      <c r="H44" s="48">
        <v>-435757.87</v>
      </c>
      <c r="J44" s="17">
        <f t="shared" si="1"/>
        <v>85962.227124745201</v>
      </c>
      <c r="K44" s="17"/>
    </row>
    <row r="45" spans="1:11" x14ac:dyDescent="0.2">
      <c r="A45" t="s">
        <v>569</v>
      </c>
      <c r="B45" t="s">
        <v>570</v>
      </c>
      <c r="D45" s="4">
        <f>+assessment!H45</f>
        <v>1.1700837411636182E-5</v>
      </c>
      <c r="F45" s="17">
        <f>+assessment!J45</f>
        <v>540.6749264012019</v>
      </c>
      <c r="H45" s="48">
        <v>-451.59</v>
      </c>
      <c r="J45" s="17">
        <f t="shared" si="1"/>
        <v>89.084926401201926</v>
      </c>
      <c r="K45" s="17"/>
    </row>
    <row r="46" spans="1:11" x14ac:dyDescent="0.2">
      <c r="A46" t="s">
        <v>65</v>
      </c>
      <c r="B46" t="s">
        <v>66</v>
      </c>
      <c r="D46" s="4">
        <f>+assessment!H46</f>
        <v>1.7365584422835743E-4</v>
      </c>
      <c r="F46" s="17">
        <f>+assessment!J46</f>
        <v>8024.3283018301909</v>
      </c>
      <c r="H46" s="48">
        <v>-6702.18</v>
      </c>
      <c r="J46" s="17">
        <f t="shared" si="1"/>
        <v>1322.1483018301906</v>
      </c>
      <c r="K46" s="17"/>
    </row>
    <row r="47" spans="1:11" x14ac:dyDescent="0.2">
      <c r="A47" t="s">
        <v>67</v>
      </c>
      <c r="B47" t="s">
        <v>68</v>
      </c>
      <c r="D47" s="4">
        <f>+assessment!H47</f>
        <v>8.7420568152363123E-4</v>
      </c>
      <c r="F47" s="17">
        <f>+assessment!J47</f>
        <v>40395.492723217612</v>
      </c>
      <c r="H47" s="48">
        <v>-33739.65</v>
      </c>
      <c r="J47" s="17">
        <f t="shared" si="1"/>
        <v>6655.8427232176109</v>
      </c>
      <c r="K47" s="17"/>
    </row>
    <row r="48" spans="1:11" x14ac:dyDescent="0.2">
      <c r="A48" t="s">
        <v>69</v>
      </c>
      <c r="B48" t="s">
        <v>70</v>
      </c>
      <c r="D48" s="4">
        <f>+assessment!H48</f>
        <v>1.4990192976391664E-5</v>
      </c>
      <c r="F48" s="17">
        <f>+assessment!J48</f>
        <v>692.67020804770254</v>
      </c>
      <c r="H48" s="48">
        <v>-578.54</v>
      </c>
      <c r="J48" s="17">
        <f t="shared" si="1"/>
        <v>114.13020804770258</v>
      </c>
      <c r="K48" s="17"/>
    </row>
    <row r="49" spans="1:11" x14ac:dyDescent="0.2">
      <c r="A49" t="s">
        <v>71</v>
      </c>
      <c r="B49" t="s">
        <v>72</v>
      </c>
      <c r="D49" s="4">
        <f>+assessment!H49</f>
        <v>1.9382454327376252E-5</v>
      </c>
      <c r="F49" s="17">
        <f>+assessment!J49</f>
        <v>895.62880828573111</v>
      </c>
      <c r="H49" s="48">
        <v>-748.06</v>
      </c>
      <c r="J49" s="17">
        <f t="shared" si="1"/>
        <v>147.56880828573117</v>
      </c>
      <c r="K49" s="17"/>
    </row>
    <row r="50" spans="1:11" x14ac:dyDescent="0.2">
      <c r="A50" t="s">
        <v>73</v>
      </c>
      <c r="B50" t="s">
        <v>74</v>
      </c>
      <c r="D50" s="4">
        <f>+assessment!H50</f>
        <v>1.2721212578010461E-5</v>
      </c>
      <c r="F50" s="17">
        <f>+assessment!J50</f>
        <v>587.82465155099192</v>
      </c>
      <c r="H50" s="48">
        <v>-490.47</v>
      </c>
      <c r="J50" s="17">
        <f t="shared" si="1"/>
        <v>97.354651550991889</v>
      </c>
      <c r="K50" s="17"/>
    </row>
    <row r="51" spans="1:11" x14ac:dyDescent="0.2">
      <c r="A51" t="s">
        <v>75</v>
      </c>
      <c r="B51" t="s">
        <v>76</v>
      </c>
      <c r="D51" s="4">
        <f>+assessment!H51</f>
        <v>6.4169178431799272E-5</v>
      </c>
      <c r="F51" s="17">
        <f>+assessment!J51</f>
        <v>2965.1438273414265</v>
      </c>
      <c r="H51" s="48">
        <v>-2476.59</v>
      </c>
      <c r="J51" s="17">
        <f t="shared" si="1"/>
        <v>488.55382734142631</v>
      </c>
      <c r="K51" s="17"/>
    </row>
    <row r="52" spans="1:11" x14ac:dyDescent="0.2">
      <c r="A52" t="s">
        <v>77</v>
      </c>
      <c r="B52" t="s">
        <v>78</v>
      </c>
      <c r="D52" s="4">
        <f>+assessment!H52</f>
        <v>1.7395434059361135E-5</v>
      </c>
      <c r="F52" s="17">
        <f>+assessment!J52</f>
        <v>803.81212890017071</v>
      </c>
      <c r="H52" s="48">
        <v>-671.37</v>
      </c>
      <c r="J52" s="17">
        <f t="shared" si="1"/>
        <v>132.4421289001707</v>
      </c>
      <c r="K52" s="17"/>
    </row>
    <row r="53" spans="1:11" x14ac:dyDescent="0.2">
      <c r="A53" t="s">
        <v>79</v>
      </c>
      <c r="B53" t="s">
        <v>80</v>
      </c>
      <c r="D53" s="4">
        <f>+assessment!H53</f>
        <v>2.40028660721646E-4</v>
      </c>
      <c r="F53" s="17">
        <f>+assessment!J53</f>
        <v>11091.298332271042</v>
      </c>
      <c r="H53" s="48">
        <v>-9263.82</v>
      </c>
      <c r="J53" s="17">
        <f t="shared" si="1"/>
        <v>1827.4783322710427</v>
      </c>
      <c r="K53" s="17"/>
    </row>
    <row r="54" spans="1:11" x14ac:dyDescent="0.2">
      <c r="A54" t="s">
        <v>81</v>
      </c>
      <c r="B54" t="s">
        <v>504</v>
      </c>
      <c r="D54" s="4">
        <f>+assessment!H54</f>
        <v>7.1600584627253949E-4</v>
      </c>
      <c r="F54" s="17">
        <f>+assessment!J54</f>
        <v>33085.359159956213</v>
      </c>
      <c r="H54" s="48">
        <v>-27633.99</v>
      </c>
      <c r="J54" s="17">
        <f t="shared" si="1"/>
        <v>5451.3691599562117</v>
      </c>
      <c r="K54" s="17"/>
    </row>
    <row r="55" spans="1:11" x14ac:dyDescent="0.2">
      <c r="A55" t="s">
        <v>82</v>
      </c>
      <c r="B55" t="s">
        <v>83</v>
      </c>
      <c r="D55" s="4">
        <f>+assessment!H55</f>
        <v>6.2009306933466453E-6</v>
      </c>
      <c r="F55" s="17">
        <f>+assessment!J55</f>
        <v>286.53399994345614</v>
      </c>
      <c r="H55" s="48">
        <v>-239.32</v>
      </c>
      <c r="J55" s="17">
        <f t="shared" si="1"/>
        <v>47.213999943456145</v>
      </c>
      <c r="K55" s="17"/>
    </row>
    <row r="56" spans="1:11" x14ac:dyDescent="0.2">
      <c r="A56" t="s">
        <v>84</v>
      </c>
      <c r="B56" s="47" t="s">
        <v>573</v>
      </c>
      <c r="D56" s="4">
        <f>+assessment!H56</f>
        <v>6.2712728305831002E-3</v>
      </c>
      <c r="F56" s="17">
        <f>+assessment!J56</f>
        <v>289784.38523941807</v>
      </c>
      <c r="H56" s="48">
        <v>-242037.5</v>
      </c>
      <c r="J56" s="17">
        <f t="shared" si="1"/>
        <v>47746.885239418072</v>
      </c>
      <c r="K56" s="17"/>
    </row>
    <row r="57" spans="1:11" x14ac:dyDescent="0.2">
      <c r="A57" t="s">
        <v>85</v>
      </c>
      <c r="B57" t="s">
        <v>86</v>
      </c>
      <c r="D57" s="4">
        <f>+assessment!H57</f>
        <v>7.3866202666899423E-4</v>
      </c>
      <c r="F57" s="17">
        <f>+assessment!J57</f>
        <v>34132.261038637444</v>
      </c>
      <c r="H57" s="48">
        <v>-28508.39</v>
      </c>
      <c r="J57" s="17">
        <f t="shared" si="1"/>
        <v>5623.8710386374441</v>
      </c>
      <c r="K57" s="17"/>
    </row>
    <row r="58" spans="1:11" x14ac:dyDescent="0.2">
      <c r="A58" t="s">
        <v>87</v>
      </c>
      <c r="B58" t="s">
        <v>88</v>
      </c>
      <c r="D58" s="4">
        <f>+assessment!H58</f>
        <v>4.940078868399761E-2</v>
      </c>
      <c r="F58" s="17">
        <f>+assessment!J58</f>
        <v>2282722.7527595209</v>
      </c>
      <c r="H58" s="48">
        <v>-1906605.51</v>
      </c>
      <c r="J58" s="17">
        <f t="shared" si="1"/>
        <v>376117.24275952089</v>
      </c>
      <c r="K58" s="17"/>
    </row>
    <row r="59" spans="1:11" x14ac:dyDescent="0.2">
      <c r="A59" t="s">
        <v>89</v>
      </c>
      <c r="B59" s="47" t="s">
        <v>571</v>
      </c>
      <c r="D59" s="4">
        <f>+assessment!H59</f>
        <v>1.3519358358762482E-4</v>
      </c>
      <c r="F59" s="17">
        <f>+assessment!J59</f>
        <v>6247.0555127500447</v>
      </c>
      <c r="H59" s="48">
        <v>-5217.75</v>
      </c>
      <c r="J59" s="17">
        <f t="shared" si="1"/>
        <v>1029.3055127500447</v>
      </c>
      <c r="K59" s="17"/>
    </row>
    <row r="60" spans="1:11" x14ac:dyDescent="0.2">
      <c r="A60" t="s">
        <v>90</v>
      </c>
      <c r="B60" t="s">
        <v>91</v>
      </c>
      <c r="D60" s="4">
        <f>+assessment!H60</f>
        <v>2.2057867000597616E-5</v>
      </c>
      <c r="F60" s="17">
        <f>+assessment!J60</f>
        <v>1019.2548787367458</v>
      </c>
      <c r="H60" s="48">
        <v>-851.32</v>
      </c>
      <c r="J60" s="17">
        <f t="shared" si="1"/>
        <v>167.93487873674576</v>
      </c>
      <c r="K60" s="17"/>
    </row>
    <row r="61" spans="1:11" x14ac:dyDescent="0.2">
      <c r="A61" t="s">
        <v>92</v>
      </c>
      <c r="B61" t="s">
        <v>93</v>
      </c>
      <c r="D61" s="4">
        <f>+assessment!H61</f>
        <v>4.7638907684269713E-5</v>
      </c>
      <c r="F61" s="17">
        <f>+assessment!J61</f>
        <v>2201.3093593122949</v>
      </c>
      <c r="H61" s="48">
        <v>-1838.61</v>
      </c>
      <c r="J61" s="17">
        <f t="shared" si="1"/>
        <v>362.69935931229497</v>
      </c>
      <c r="K61" s="17"/>
    </row>
    <row r="62" spans="1:11" x14ac:dyDescent="0.2">
      <c r="A62" t="s">
        <v>496</v>
      </c>
      <c r="B62" t="s">
        <v>497</v>
      </c>
      <c r="D62" s="4">
        <f>+assessment!H62</f>
        <v>6.2686898708351295E-4</v>
      </c>
      <c r="F62" s="17">
        <f>+assessment!J62</f>
        <v>28966.503125452782</v>
      </c>
      <c r="H62" s="48">
        <v>-24193.78</v>
      </c>
      <c r="J62" s="17">
        <f t="shared" si="1"/>
        <v>4772.7231254527833</v>
      </c>
      <c r="K62" s="17"/>
    </row>
    <row r="63" spans="1:11" x14ac:dyDescent="0.2">
      <c r="A63" t="s">
        <v>94</v>
      </c>
      <c r="B63" t="s">
        <v>498</v>
      </c>
      <c r="D63" s="4">
        <f>+assessment!H63</f>
        <v>8.8949824120328788E-5</v>
      </c>
      <c r="F63" s="17">
        <f>+assessment!J63</f>
        <v>4110.2134759886012</v>
      </c>
      <c r="H63" s="48">
        <v>-3432.99</v>
      </c>
      <c r="J63" s="17">
        <f t="shared" si="1"/>
        <v>677.22347598860142</v>
      </c>
      <c r="K63" s="17"/>
    </row>
    <row r="64" spans="1:11" x14ac:dyDescent="0.2">
      <c r="A64" t="s">
        <v>95</v>
      </c>
      <c r="B64" t="s">
        <v>96</v>
      </c>
      <c r="D64" s="4">
        <f>+assessment!H64</f>
        <v>3.5047971363862546E-4</v>
      </c>
      <c r="F64" s="17">
        <f>+assessment!J64</f>
        <v>16195.04542369161</v>
      </c>
      <c r="H64" s="48">
        <v>-13526.64</v>
      </c>
      <c r="J64" s="17">
        <f t="shared" si="1"/>
        <v>2668.4054236916108</v>
      </c>
      <c r="K64" s="17"/>
    </row>
    <row r="65" spans="1:11" x14ac:dyDescent="0.2">
      <c r="A65" t="s">
        <v>97</v>
      </c>
      <c r="B65" t="s">
        <v>98</v>
      </c>
      <c r="D65" s="4">
        <f>+assessment!H65</f>
        <v>9.0997155985212135E-4</v>
      </c>
      <c r="F65" s="17">
        <f>+assessment!J65</f>
        <v>42048.170472051206</v>
      </c>
      <c r="H65" s="48">
        <v>-35120.019999999997</v>
      </c>
      <c r="J65" s="17">
        <f t="shared" si="1"/>
        <v>6928.1504720512094</v>
      </c>
      <c r="K65" s="17"/>
    </row>
    <row r="66" spans="1:11" x14ac:dyDescent="0.2">
      <c r="A66" t="s">
        <v>99</v>
      </c>
      <c r="B66" t="s">
        <v>100</v>
      </c>
      <c r="D66" s="4">
        <f>+assessment!H66</f>
        <v>3.5596144214269008E-3</v>
      </c>
      <c r="F66" s="17">
        <f>+assessment!J66</f>
        <v>164483.46367138534</v>
      </c>
      <c r="H66" s="48">
        <v>-137382.03</v>
      </c>
      <c r="J66" s="17">
        <f t="shared" si="1"/>
        <v>27101.433671385341</v>
      </c>
      <c r="K66" s="17"/>
    </row>
    <row r="67" spans="1:11" x14ac:dyDescent="0.2">
      <c r="A67" t="s">
        <v>101</v>
      </c>
      <c r="B67" t="s">
        <v>540</v>
      </c>
      <c r="D67" s="4">
        <f>+assessment!H67</f>
        <v>1.100188310692138E-3</v>
      </c>
      <c r="F67" s="17">
        <f>+assessment!J67</f>
        <v>50837.748870809628</v>
      </c>
      <c r="H67" s="48">
        <v>-42461.37</v>
      </c>
      <c r="J67" s="17">
        <f t="shared" si="1"/>
        <v>8376.3788708096254</v>
      </c>
      <c r="K67" s="17"/>
    </row>
    <row r="68" spans="1:11" x14ac:dyDescent="0.2">
      <c r="A68" t="s">
        <v>102</v>
      </c>
      <c r="B68" t="s">
        <v>103</v>
      </c>
      <c r="D68" s="4">
        <f>+assessment!H68</f>
        <v>3.1953101611716597E-5</v>
      </c>
      <c r="F68" s="17">
        <f>+assessment!J68</f>
        <v>1476.496104887691</v>
      </c>
      <c r="H68" s="48">
        <v>-1233.22</v>
      </c>
      <c r="J68" s="17">
        <f t="shared" si="1"/>
        <v>243.27610488769096</v>
      </c>
      <c r="K68" s="17"/>
    </row>
    <row r="69" spans="1:11" x14ac:dyDescent="0.2">
      <c r="A69" t="s">
        <v>104</v>
      </c>
      <c r="B69" t="s">
        <v>105</v>
      </c>
      <c r="D69" s="4">
        <f>+assessment!H69</f>
        <v>6.0779670244514574E-5</v>
      </c>
      <c r="F69" s="17">
        <f>+assessment!J69</f>
        <v>2808.5206707907741</v>
      </c>
      <c r="H69" s="48">
        <v>-2345.77</v>
      </c>
      <c r="J69" s="17">
        <f t="shared" si="1"/>
        <v>462.75067079077417</v>
      </c>
      <c r="K69" s="17"/>
    </row>
    <row r="70" spans="1:11" x14ac:dyDescent="0.2">
      <c r="A70" t="s">
        <v>106</v>
      </c>
      <c r="B70" t="s">
        <v>107</v>
      </c>
      <c r="D70" s="4">
        <f>+assessment!H70</f>
        <v>2.6594631654333271E-3</v>
      </c>
      <c r="F70" s="17">
        <f>+assessment!J70</f>
        <v>122889.07200841983</v>
      </c>
      <c r="H70" s="48">
        <v>-102641.02</v>
      </c>
      <c r="J70" s="17">
        <f t="shared" si="1"/>
        <v>20248.052008419822</v>
      </c>
      <c r="K70" s="17"/>
    </row>
    <row r="71" spans="1:11" x14ac:dyDescent="0.2">
      <c r="A71" t="s">
        <v>108</v>
      </c>
      <c r="B71" t="s">
        <v>109</v>
      </c>
      <c r="D71" s="4">
        <f>+assessment!H71</f>
        <v>3.4922373894825002E-5</v>
      </c>
      <c r="F71" s="17">
        <f>+assessment!J71</f>
        <v>1613.7009062755153</v>
      </c>
      <c r="H71" s="48">
        <v>-1347.82</v>
      </c>
      <c r="J71" s="17">
        <f t="shared" si="1"/>
        <v>265.88090627551537</v>
      </c>
      <c r="K71" s="17"/>
    </row>
    <row r="72" spans="1:11" x14ac:dyDescent="0.2">
      <c r="A72" t="s">
        <v>110</v>
      </c>
      <c r="B72" t="s">
        <v>111</v>
      </c>
      <c r="D72" s="4">
        <f>+assessment!H72</f>
        <v>4.4511127735763354E-5</v>
      </c>
      <c r="F72" s="17">
        <f>+assessment!J72</f>
        <v>2056.7802000765582</v>
      </c>
      <c r="H72" s="48">
        <v>-1717.89</v>
      </c>
      <c r="J72" s="17">
        <f t="shared" si="1"/>
        <v>338.89020007655813</v>
      </c>
      <c r="K72" s="17"/>
    </row>
    <row r="73" spans="1:11" x14ac:dyDescent="0.2">
      <c r="A73" t="s">
        <v>112</v>
      </c>
      <c r="B73" t="s">
        <v>113</v>
      </c>
      <c r="D73" s="4">
        <f>+assessment!H73</f>
        <v>7.200691066964507E-6</v>
      </c>
      <c r="F73" s="17">
        <f>+assessment!J73</f>
        <v>332.7311521137031</v>
      </c>
      <c r="H73" s="48">
        <v>-277.91000000000003</v>
      </c>
      <c r="J73" s="17">
        <f t="shared" si="1"/>
        <v>54.821152113703079</v>
      </c>
      <c r="K73" s="17"/>
    </row>
    <row r="74" spans="1:11" x14ac:dyDescent="0.2">
      <c r="A74" t="s">
        <v>114</v>
      </c>
      <c r="B74" t="s">
        <v>115</v>
      </c>
      <c r="D74" s="4">
        <f>+assessment!H74</f>
        <v>1.0506189194560925E-4</v>
      </c>
      <c r="F74" s="17">
        <f>+assessment!J74</f>
        <v>4854.7235293409731</v>
      </c>
      <c r="H74" s="48">
        <v>-4054.83</v>
      </c>
      <c r="J74" s="17">
        <f t="shared" si="1"/>
        <v>799.89352934097315</v>
      </c>
      <c r="K74" s="17"/>
    </row>
    <row r="75" spans="1:11" x14ac:dyDescent="0.2">
      <c r="A75" t="s">
        <v>116</v>
      </c>
      <c r="B75" t="s">
        <v>117</v>
      </c>
      <c r="D75" s="4">
        <f>+assessment!H75</f>
        <v>3.9159719091009186E-5</v>
      </c>
      <c r="F75" s="17">
        <f>+assessment!J75</f>
        <v>1809.5011059949818</v>
      </c>
      <c r="H75" s="48">
        <v>-1511.36</v>
      </c>
      <c r="J75" s="17">
        <f t="shared" si="1"/>
        <v>298.1411059949819</v>
      </c>
      <c r="K75" s="17"/>
    </row>
    <row r="76" spans="1:11" x14ac:dyDescent="0.2">
      <c r="A76" t="s">
        <v>118</v>
      </c>
      <c r="B76" t="s">
        <v>119</v>
      </c>
      <c r="D76" s="4">
        <f>+assessment!H76</f>
        <v>3.358997248737961E-4</v>
      </c>
      <c r="F76" s="17">
        <f>+assessment!J76</f>
        <v>15521.330024098501</v>
      </c>
      <c r="H76" s="48">
        <v>-12963.93</v>
      </c>
      <c r="J76" s="17">
        <f t="shared" si="1"/>
        <v>2557.4000240985006</v>
      </c>
      <c r="K76" s="17"/>
    </row>
    <row r="77" spans="1:11" x14ac:dyDescent="0.2">
      <c r="A77" t="s">
        <v>120</v>
      </c>
      <c r="B77" t="s">
        <v>121</v>
      </c>
      <c r="D77" s="4">
        <f>+assessment!H77</f>
        <v>3.5817462660174785E-5</v>
      </c>
      <c r="F77" s="17">
        <f>+assessment!J77</f>
        <v>1655.0613692323595</v>
      </c>
      <c r="H77" s="48">
        <v>-1382.36</v>
      </c>
      <c r="J77" s="17">
        <f t="shared" si="1"/>
        <v>272.70136923235964</v>
      </c>
      <c r="K77" s="17"/>
    </row>
    <row r="78" spans="1:11" x14ac:dyDescent="0.2">
      <c r="A78" t="s">
        <v>122</v>
      </c>
      <c r="B78" t="s">
        <v>123</v>
      </c>
      <c r="D78" s="4">
        <f>+assessment!H78</f>
        <v>2.5265157629741967E-4</v>
      </c>
      <c r="F78" s="17">
        <f>+assessment!J78</f>
        <v>11674.580853837646</v>
      </c>
      <c r="H78" s="48">
        <v>-9751</v>
      </c>
      <c r="J78" s="17">
        <f t="shared" si="1"/>
        <v>1923.5808538376459</v>
      </c>
      <c r="K78" s="17"/>
    </row>
    <row r="79" spans="1:11" x14ac:dyDescent="0.2">
      <c r="A79" t="s">
        <v>124</v>
      </c>
      <c r="B79" t="s">
        <v>505</v>
      </c>
      <c r="D79" s="4">
        <f>+assessment!H79</f>
        <v>6.3624557778302359E-5</v>
      </c>
      <c r="F79" s="17">
        <f>+assessment!J79</f>
        <v>2939.9778737103488</v>
      </c>
      <c r="H79" s="48">
        <v>-2455.5700000000002</v>
      </c>
      <c r="J79" s="17">
        <f t="shared" si="1"/>
        <v>484.40787371034867</v>
      </c>
      <c r="K79" s="17"/>
    </row>
    <row r="80" spans="1:11" x14ac:dyDescent="0.2">
      <c r="A80" t="s">
        <v>125</v>
      </c>
      <c r="B80" t="s">
        <v>126</v>
      </c>
      <c r="D80" s="4">
        <f>+assessment!H80</f>
        <v>2.0541322437048898E-4</v>
      </c>
      <c r="F80" s="17">
        <f>+assessment!J80</f>
        <v>9491.780465037451</v>
      </c>
      <c r="H80" s="48">
        <v>-7927.85</v>
      </c>
      <c r="J80" s="17">
        <f t="shared" si="1"/>
        <v>1563.9304650374506</v>
      </c>
      <c r="K80" s="17"/>
    </row>
    <row r="81" spans="1:11" x14ac:dyDescent="0.2">
      <c r="A81" t="s">
        <v>484</v>
      </c>
      <c r="B81" t="s">
        <v>541</v>
      </c>
      <c r="D81" s="4">
        <f>+assessment!H81</f>
        <v>1.0145442722277443E-5</v>
      </c>
      <c r="F81" s="17">
        <f>+assessment!J81</f>
        <v>468.80289881815548</v>
      </c>
      <c r="H81" s="48">
        <v>-391.56</v>
      </c>
      <c r="J81" s="17">
        <f t="shared" si="1"/>
        <v>77.242898818155481</v>
      </c>
      <c r="K81" s="17"/>
    </row>
    <row r="82" spans="1:11" x14ac:dyDescent="0.2">
      <c r="A82" t="s">
        <v>127</v>
      </c>
      <c r="B82" t="s">
        <v>499</v>
      </c>
      <c r="D82" s="4">
        <f>+assessment!H82</f>
        <v>2.3065601266126937E-4</v>
      </c>
      <c r="F82" s="17">
        <f>+assessment!J82</f>
        <v>10658.204902976062</v>
      </c>
      <c r="H82" s="48">
        <v>-8902.09</v>
      </c>
      <c r="J82" s="17">
        <f t="shared" si="1"/>
        <v>1756.1149029760618</v>
      </c>
      <c r="K82" s="17"/>
    </row>
    <row r="83" spans="1:11" x14ac:dyDescent="0.2">
      <c r="A83" t="s">
        <v>128</v>
      </c>
      <c r="B83" t="s">
        <v>129</v>
      </c>
      <c r="D83" s="4">
        <f>+assessment!H83</f>
        <v>4.9481326085793678E-5</v>
      </c>
      <c r="F83" s="17">
        <f>+assessment!J83</f>
        <v>2286.4442431329644</v>
      </c>
      <c r="H83" s="48">
        <v>-1909.71</v>
      </c>
      <c r="J83" s="17">
        <f t="shared" si="1"/>
        <v>376.73424313296437</v>
      </c>
      <c r="K83" s="17"/>
    </row>
    <row r="84" spans="1:11" x14ac:dyDescent="0.2">
      <c r="A84" t="s">
        <v>130</v>
      </c>
      <c r="B84" t="s">
        <v>542</v>
      </c>
      <c r="D84" s="4">
        <f>+assessment!H84</f>
        <v>1.5851064094514304E-4</v>
      </c>
      <c r="F84" s="17">
        <f>+assessment!J84</f>
        <v>7324.4953426661059</v>
      </c>
      <c r="H84" s="48">
        <v>-6117.66</v>
      </c>
      <c r="J84" s="17">
        <f t="shared" si="1"/>
        <v>1206.835342666106</v>
      </c>
      <c r="K84" s="17"/>
    </row>
    <row r="85" spans="1:11" x14ac:dyDescent="0.2">
      <c r="A85" t="s">
        <v>131</v>
      </c>
      <c r="B85" t="s">
        <v>132</v>
      </c>
      <c r="D85" s="4">
        <f>+assessment!H85</f>
        <v>2.166706774101472E-5</v>
      </c>
      <c r="F85" s="17">
        <f>+assessment!J85</f>
        <v>1001.1967386670018</v>
      </c>
      <c r="H85" s="48">
        <v>-836.23</v>
      </c>
      <c r="J85" s="17">
        <f t="shared" si="1"/>
        <v>164.96673866700178</v>
      </c>
      <c r="K85" s="17"/>
    </row>
    <row r="86" spans="1:11" x14ac:dyDescent="0.2">
      <c r="A86" t="s">
        <v>133</v>
      </c>
      <c r="B86" t="s">
        <v>543</v>
      </c>
      <c r="D86" s="4">
        <f>+assessment!H86</f>
        <v>4.5387048425587909E-6</v>
      </c>
      <c r="F86" s="17">
        <f>+assessment!J86</f>
        <v>209.72549402890161</v>
      </c>
      <c r="H86" s="48">
        <v>-175.17</v>
      </c>
      <c r="J86" s="17">
        <f t="shared" si="1"/>
        <v>34.55549402890162</v>
      </c>
      <c r="K86" s="17"/>
    </row>
    <row r="87" spans="1:11" x14ac:dyDescent="0.2">
      <c r="A87" t="s">
        <v>134</v>
      </c>
      <c r="B87" t="s">
        <v>135</v>
      </c>
      <c r="D87" s="4">
        <f>+assessment!H87</f>
        <v>2.1463177509150981E-5</v>
      </c>
      <c r="F87" s="17">
        <f>+assessment!J87</f>
        <v>991.77533298220681</v>
      </c>
      <c r="H87" s="48">
        <v>-828.36</v>
      </c>
      <c r="J87" s="17">
        <f t="shared" si="1"/>
        <v>163.41533298220679</v>
      </c>
      <c r="K87" s="17"/>
    </row>
    <row r="88" spans="1:11" x14ac:dyDescent="0.2">
      <c r="A88" t="s">
        <v>136</v>
      </c>
      <c r="B88" t="s">
        <v>137</v>
      </c>
      <c r="D88" s="4">
        <f>+assessment!H88</f>
        <v>8.8011375410569986E-6</v>
      </c>
      <c r="F88" s="17">
        <f>+assessment!J88</f>
        <v>406.68494269697203</v>
      </c>
      <c r="H88" s="48">
        <v>-339.68</v>
      </c>
      <c r="J88" s="17">
        <f t="shared" ref="J88:J150" si="2">SUM(F88:H88)</f>
        <v>67.004942696972023</v>
      </c>
      <c r="K88" s="17"/>
    </row>
    <row r="89" spans="1:11" x14ac:dyDescent="0.2">
      <c r="A89" t="s">
        <v>138</v>
      </c>
      <c r="B89" t="s">
        <v>139</v>
      </c>
      <c r="D89" s="4">
        <f>+assessment!H89</f>
        <v>1.3204322009454834E-4</v>
      </c>
      <c r="F89" s="17">
        <f>+assessment!J89</f>
        <v>6101.4828080082243</v>
      </c>
      <c r="H89" s="48">
        <v>-5096.16</v>
      </c>
      <c r="J89" s="17">
        <f t="shared" si="2"/>
        <v>1005.3228080082245</v>
      </c>
      <c r="K89" s="17"/>
    </row>
    <row r="90" spans="1:11" x14ac:dyDescent="0.2">
      <c r="A90" t="s">
        <v>140</v>
      </c>
      <c r="B90" t="s">
        <v>141</v>
      </c>
      <c r="D90" s="4">
        <f>+assessment!H90</f>
        <v>1.7252810363888308E-5</v>
      </c>
      <c r="F90" s="17">
        <f>+assessment!J90</f>
        <v>797.22174110654555</v>
      </c>
      <c r="H90" s="48">
        <v>-665.87</v>
      </c>
      <c r="J90" s="17">
        <f t="shared" si="2"/>
        <v>131.35174110654555</v>
      </c>
      <c r="K90" s="17"/>
    </row>
    <row r="91" spans="1:11" x14ac:dyDescent="0.2">
      <c r="A91" t="s">
        <v>142</v>
      </c>
      <c r="B91" t="s">
        <v>143</v>
      </c>
      <c r="D91" s="4">
        <f>+assessment!H91</f>
        <v>3.5555782840113508E-2</v>
      </c>
      <c r="F91" s="17">
        <f>+assessment!J91</f>
        <v>1642969.6092604101</v>
      </c>
      <c r="H91" s="48">
        <v>-1372262.53</v>
      </c>
      <c r="J91" s="17">
        <f t="shared" si="2"/>
        <v>270707.07926041004</v>
      </c>
      <c r="K91" s="17"/>
    </row>
    <row r="92" spans="1:11" x14ac:dyDescent="0.2">
      <c r="A92" t="s">
        <v>144</v>
      </c>
      <c r="B92" t="s">
        <v>489</v>
      </c>
      <c r="D92" s="4">
        <f>+assessment!H92</f>
        <v>3.362986840122726E-2</v>
      </c>
      <c r="F92" s="17">
        <f>+assessment!J92</f>
        <v>1553976.5217687155</v>
      </c>
      <c r="H92" s="48">
        <v>-1297932.56</v>
      </c>
      <c r="J92" s="17">
        <f t="shared" si="2"/>
        <v>256043.96176871541</v>
      </c>
      <c r="K92" s="17"/>
    </row>
    <row r="93" spans="1:11" x14ac:dyDescent="0.2">
      <c r="A93" t="s">
        <v>145</v>
      </c>
      <c r="B93" t="s">
        <v>146</v>
      </c>
      <c r="D93" s="4">
        <f>+assessment!H93</f>
        <v>3.7033520043783172E-5</v>
      </c>
      <c r="F93" s="17">
        <f>+assessment!J93</f>
        <v>1711.2532222811203</v>
      </c>
      <c r="H93" s="48">
        <v>-1429.3</v>
      </c>
      <c r="J93" s="17">
        <f t="shared" si="2"/>
        <v>281.95322228112036</v>
      </c>
      <c r="K93" s="17"/>
    </row>
    <row r="94" spans="1:11" x14ac:dyDescent="0.2">
      <c r="A94" t="s">
        <v>488</v>
      </c>
      <c r="B94" t="s">
        <v>493</v>
      </c>
      <c r="D94" s="4">
        <f>+assessment!H94</f>
        <v>7.5543321233508071E-2</v>
      </c>
      <c r="F94" s="17">
        <f>+assessment!J94</f>
        <v>3490722.77574002</v>
      </c>
      <c r="H94" s="48">
        <v>-2915567.06</v>
      </c>
      <c r="J94" s="17">
        <f t="shared" si="2"/>
        <v>575155.71574001992</v>
      </c>
      <c r="K94" s="17"/>
    </row>
    <row r="95" spans="1:11" x14ac:dyDescent="0.2">
      <c r="A95" t="s">
        <v>486</v>
      </c>
      <c r="B95" t="s">
        <v>494</v>
      </c>
      <c r="D95" s="4">
        <f>+assessment!H95</f>
        <v>8.6315973089463125E-3</v>
      </c>
      <c r="F95" s="17">
        <f>+assessment!J95</f>
        <v>398850.7895253941</v>
      </c>
      <c r="H95" s="48">
        <v>-333133.36</v>
      </c>
      <c r="J95" s="17">
        <f t="shared" si="2"/>
        <v>65717.429525394109</v>
      </c>
      <c r="K95" s="17"/>
    </row>
    <row r="96" spans="1:11" x14ac:dyDescent="0.2">
      <c r="A96" t="s">
        <v>487</v>
      </c>
      <c r="B96" t="s">
        <v>495</v>
      </c>
      <c r="D96" s="4">
        <f>+assessment!H96</f>
        <v>0.16507599418498745</v>
      </c>
      <c r="F96" s="17">
        <f>+assessment!J96</f>
        <v>7627868.6615894726</v>
      </c>
      <c r="H96" s="48">
        <v>-6371048.0700000003</v>
      </c>
      <c r="J96" s="17">
        <f t="shared" si="2"/>
        <v>1256820.5915894723</v>
      </c>
      <c r="K96" s="17"/>
    </row>
    <row r="97" spans="1:11" x14ac:dyDescent="0.2">
      <c r="A97" t="s">
        <v>512</v>
      </c>
      <c r="B97" t="s">
        <v>554</v>
      </c>
      <c r="D97" s="4">
        <f>+assessment!H97</f>
        <v>7.0176633910128139E-5</v>
      </c>
      <c r="F97" s="17">
        <f>+assessment!J97</f>
        <v>3242.7376810406349</v>
      </c>
      <c r="H97" s="48">
        <v>-2708.44</v>
      </c>
      <c r="J97" s="17">
        <f t="shared" si="2"/>
        <v>534.29768104063487</v>
      </c>
      <c r="K97" s="17"/>
    </row>
    <row r="98" spans="1:11" x14ac:dyDescent="0.2">
      <c r="A98" t="s">
        <v>147</v>
      </c>
      <c r="B98" t="s">
        <v>148</v>
      </c>
      <c r="D98" s="4">
        <f>+assessment!H98</f>
        <v>2.1031482497164827E-3</v>
      </c>
      <c r="F98" s="17">
        <f>+assessment!J98</f>
        <v>97182.747278877636</v>
      </c>
      <c r="H98" s="48">
        <v>-81170.240000000005</v>
      </c>
      <c r="J98" s="17">
        <f t="shared" si="2"/>
        <v>16012.507278877631</v>
      </c>
      <c r="K98" s="17"/>
    </row>
    <row r="99" spans="1:11" x14ac:dyDescent="0.2">
      <c r="A99" t="s">
        <v>149</v>
      </c>
      <c r="B99" t="s">
        <v>150</v>
      </c>
      <c r="D99" s="4">
        <f>+assessment!H99</f>
        <v>1.0352390413260922E-3</v>
      </c>
      <c r="F99" s="17">
        <f>+assessment!J99</f>
        <v>47836.558426151685</v>
      </c>
      <c r="H99" s="48">
        <v>-39954.68</v>
      </c>
      <c r="J99" s="17">
        <f t="shared" si="2"/>
        <v>7881.8784261516848</v>
      </c>
      <c r="K99" s="17"/>
    </row>
    <row r="100" spans="1:11" x14ac:dyDescent="0.2">
      <c r="A100" t="s">
        <v>151</v>
      </c>
      <c r="B100" t="s">
        <v>152</v>
      </c>
      <c r="D100" s="4">
        <f>+assessment!H100</f>
        <v>2.1152253474860665E-5</v>
      </c>
      <c r="F100" s="17">
        <f>+assessment!J100</f>
        <v>977.40808528512309</v>
      </c>
      <c r="H100" s="48">
        <v>-816.36</v>
      </c>
      <c r="J100" s="17">
        <f t="shared" si="2"/>
        <v>161.04808528512308</v>
      </c>
      <c r="K100" s="17"/>
    </row>
    <row r="101" spans="1:11" x14ac:dyDescent="0.2">
      <c r="A101" t="s">
        <v>153</v>
      </c>
      <c r="B101" t="s">
        <v>154</v>
      </c>
      <c r="D101" s="4">
        <f>+assessment!H101</f>
        <v>7.4717055602571279E-4</v>
      </c>
      <c r="F101" s="17">
        <f>+assessment!J101</f>
        <v>34525.425076550775</v>
      </c>
      <c r="H101" s="48">
        <v>-28836.78</v>
      </c>
      <c r="J101" s="17">
        <f t="shared" si="2"/>
        <v>5688.6450765507761</v>
      </c>
      <c r="K101" s="17"/>
    </row>
    <row r="102" spans="1:11" x14ac:dyDescent="0.2">
      <c r="A102" t="s">
        <v>155</v>
      </c>
      <c r="B102" t="s">
        <v>481</v>
      </c>
      <c r="D102" s="4">
        <f>+assessment!H102</f>
        <v>5.7933315177215762E-3</v>
      </c>
      <c r="F102" s="17">
        <f>+assessment!J102</f>
        <v>267699.56557527033</v>
      </c>
      <c r="H102" s="48">
        <v>-223591.53</v>
      </c>
      <c r="J102" s="17">
        <f t="shared" si="2"/>
        <v>44108.035575270333</v>
      </c>
      <c r="K102" s="17"/>
    </row>
    <row r="103" spans="1:11" x14ac:dyDescent="0.2">
      <c r="A103" t="s">
        <v>156</v>
      </c>
      <c r="B103" t="s">
        <v>544</v>
      </c>
      <c r="D103" s="4">
        <f>+assessment!H103</f>
        <v>9.9543702248558789E-5</v>
      </c>
      <c r="F103" s="17">
        <f>+assessment!J103</f>
        <v>4599.7377788891663</v>
      </c>
      <c r="H103" s="48">
        <v>-3841.85</v>
      </c>
      <c r="J103" s="17">
        <f t="shared" si="2"/>
        <v>757.88777888916638</v>
      </c>
      <c r="K103" s="17"/>
    </row>
    <row r="104" spans="1:11" x14ac:dyDescent="0.2">
      <c r="A104" t="s">
        <v>515</v>
      </c>
      <c r="B104" t="s">
        <v>516</v>
      </c>
      <c r="D104" s="4">
        <f>+assessment!H104</f>
        <v>1.2377570584239524E-3</v>
      </c>
      <c r="F104" s="17">
        <f>+assessment!J104</f>
        <v>57194.556502461295</v>
      </c>
      <c r="H104" s="48">
        <v>-47770.78</v>
      </c>
      <c r="J104" s="17">
        <f t="shared" si="2"/>
        <v>9423.7765024612963</v>
      </c>
      <c r="K104" s="17"/>
    </row>
    <row r="105" spans="1:11" x14ac:dyDescent="0.2">
      <c r="A105" t="s">
        <v>564</v>
      </c>
      <c r="B105" t="s">
        <v>565</v>
      </c>
      <c r="D105" s="4">
        <f>+assessment!H105</f>
        <v>9.4245200637118998E-2</v>
      </c>
      <c r="F105" s="17">
        <f>+assessment!J105</f>
        <v>4354903.4249007143</v>
      </c>
      <c r="H105" s="48">
        <v>-3637359.31</v>
      </c>
      <c r="J105" s="17">
        <f t="shared" si="2"/>
        <v>717544.11490071425</v>
      </c>
      <c r="K105" s="17"/>
    </row>
    <row r="106" spans="1:11" x14ac:dyDescent="0.2">
      <c r="A106" t="s">
        <v>157</v>
      </c>
      <c r="B106" t="s">
        <v>158</v>
      </c>
      <c r="D106" s="4">
        <f>+assessment!H106</f>
        <v>0.29013553848915175</v>
      </c>
      <c r="F106" s="17">
        <f>+assessment!J106</f>
        <v>13406648.208186621</v>
      </c>
      <c r="H106" s="48">
        <v>-11197675.790000001</v>
      </c>
      <c r="J106" s="17">
        <f t="shared" si="2"/>
        <v>2208972.4181866199</v>
      </c>
      <c r="K106" s="17"/>
    </row>
    <row r="107" spans="1:11" x14ac:dyDescent="0.2">
      <c r="A107" t="s">
        <v>520</v>
      </c>
      <c r="B107" t="s">
        <v>519</v>
      </c>
      <c r="D107" s="4">
        <f>+assessment!H107</f>
        <v>3.3171399717145025E-3</v>
      </c>
      <c r="F107" s="17">
        <f>+assessment!J107</f>
        <v>153279.14977142058</v>
      </c>
      <c r="H107" s="48">
        <v>-128023.81</v>
      </c>
      <c r="J107" s="17">
        <f t="shared" si="2"/>
        <v>25255.339771420578</v>
      </c>
      <c r="K107" s="17"/>
    </row>
    <row r="108" spans="1:11" x14ac:dyDescent="0.2">
      <c r="A108" t="s">
        <v>159</v>
      </c>
      <c r="B108" t="s">
        <v>160</v>
      </c>
      <c r="D108" s="4">
        <f>+assessment!H108</f>
        <v>1.9854071358763031E-3</v>
      </c>
      <c r="F108" s="17">
        <f>+assessment!J108</f>
        <v>91742.13941292894</v>
      </c>
      <c r="H108" s="48">
        <v>-76626.070000000007</v>
      </c>
      <c r="J108" s="17">
        <f t="shared" si="2"/>
        <v>15116.069412928933</v>
      </c>
      <c r="K108" s="17"/>
    </row>
    <row r="109" spans="1:11" x14ac:dyDescent="0.2">
      <c r="A109" t="s">
        <v>161</v>
      </c>
      <c r="B109" t="s">
        <v>162</v>
      </c>
      <c r="D109" s="4">
        <f>+assessment!H109</f>
        <v>3.6043160701463919E-3</v>
      </c>
      <c r="F109" s="17">
        <f>+assessment!J109</f>
        <v>166549.04750792234</v>
      </c>
      <c r="H109" s="48">
        <v>-139107.28</v>
      </c>
      <c r="J109" s="17">
        <f t="shared" si="2"/>
        <v>27441.767507922341</v>
      </c>
      <c r="K109" s="17"/>
    </row>
    <row r="110" spans="1:11" x14ac:dyDescent="0.2">
      <c r="A110" t="s">
        <v>163</v>
      </c>
      <c r="B110" t="s">
        <v>164</v>
      </c>
      <c r="D110" s="4">
        <f>+assessment!H110</f>
        <v>5.0931108792398828E-3</v>
      </c>
      <c r="F110" s="17">
        <f>+assessment!J110</f>
        <v>235343.61284669104</v>
      </c>
      <c r="H110" s="48">
        <v>-196566.77</v>
      </c>
      <c r="J110" s="17">
        <f t="shared" si="2"/>
        <v>38776.842846691055</v>
      </c>
      <c r="K110" s="17"/>
    </row>
    <row r="111" spans="1:11" x14ac:dyDescent="0.2">
      <c r="A111" t="s">
        <v>165</v>
      </c>
      <c r="B111" t="s">
        <v>166</v>
      </c>
      <c r="D111" s="4">
        <f>+assessment!H111</f>
        <v>1.6535225162161681E-2</v>
      </c>
      <c r="F111" s="17">
        <f>+assessment!J111</f>
        <v>764063.4027346014</v>
      </c>
      <c r="H111" s="48">
        <v>-638171.01</v>
      </c>
      <c r="J111" s="17">
        <f t="shared" si="2"/>
        <v>125892.3927346014</v>
      </c>
      <c r="K111" s="17"/>
    </row>
    <row r="112" spans="1:11" x14ac:dyDescent="0.2">
      <c r="A112" t="s">
        <v>167</v>
      </c>
      <c r="B112" t="s">
        <v>168</v>
      </c>
      <c r="D112" s="4">
        <f>+assessment!H112</f>
        <v>5.5930686199968651E-3</v>
      </c>
      <c r="F112" s="17">
        <f>+assessment!J112</f>
        <v>258445.77256208644</v>
      </c>
      <c r="H112" s="48">
        <v>-215862.45</v>
      </c>
      <c r="J112" s="17">
        <f t="shared" si="2"/>
        <v>42583.322562086425</v>
      </c>
      <c r="K112" s="17"/>
    </row>
    <row r="113" spans="1:11" x14ac:dyDescent="0.2">
      <c r="A113" t="s">
        <v>169</v>
      </c>
      <c r="B113" t="s">
        <v>170</v>
      </c>
      <c r="D113" s="4">
        <f>+assessment!H113</f>
        <v>1.677718944915163E-2</v>
      </c>
      <c r="F113" s="17">
        <f>+assessment!J113</f>
        <v>775244.14292076195</v>
      </c>
      <c r="H113" s="48">
        <v>-647509.54</v>
      </c>
      <c r="J113" s="17">
        <f t="shared" si="2"/>
        <v>127734.60292076191</v>
      </c>
      <c r="K113" s="17"/>
    </row>
    <row r="114" spans="1:11" x14ac:dyDescent="0.2">
      <c r="A114" t="s">
        <v>171</v>
      </c>
      <c r="B114" t="s">
        <v>172</v>
      </c>
      <c r="D114" s="4">
        <f>+assessment!H114</f>
        <v>4.3440047681140423E-3</v>
      </c>
      <c r="F114" s="17">
        <f>+assessment!J114</f>
        <v>200728.74920480594</v>
      </c>
      <c r="H114" s="48">
        <v>-167655.29</v>
      </c>
      <c r="J114" s="17">
        <f t="shared" si="2"/>
        <v>33073.459204805928</v>
      </c>
      <c r="K114" s="17"/>
    </row>
    <row r="115" spans="1:11" x14ac:dyDescent="0.2">
      <c r="A115" t="s">
        <v>173</v>
      </c>
      <c r="B115" t="s">
        <v>174</v>
      </c>
      <c r="D115" s="4">
        <f>+assessment!H115</f>
        <v>1.6384639872962486E-3</v>
      </c>
      <c r="F115" s="17">
        <f>+assessment!J115</f>
        <v>75710.512382766523</v>
      </c>
      <c r="H115" s="48">
        <v>-63235.92</v>
      </c>
      <c r="J115" s="17">
        <f t="shared" si="2"/>
        <v>12474.592382766525</v>
      </c>
      <c r="K115" s="17"/>
    </row>
    <row r="116" spans="1:11" x14ac:dyDescent="0.2">
      <c r="A116" t="s">
        <v>175</v>
      </c>
      <c r="B116" t="s">
        <v>176</v>
      </c>
      <c r="D116" s="4">
        <f>+assessment!H116</f>
        <v>1.5009886014508498E-3</v>
      </c>
      <c r="F116" s="17">
        <f>+assessment!J116</f>
        <v>69358.018838157572</v>
      </c>
      <c r="H116" s="48">
        <v>-57930.11</v>
      </c>
      <c r="J116" s="17">
        <f t="shared" si="2"/>
        <v>11427.908838157571</v>
      </c>
      <c r="K116" s="17"/>
    </row>
    <row r="117" spans="1:11" x14ac:dyDescent="0.2">
      <c r="A117" t="s">
        <v>177</v>
      </c>
      <c r="B117" t="s">
        <v>545</v>
      </c>
      <c r="D117" s="4">
        <f>+assessment!H117</f>
        <v>1.6441831510726701E-2</v>
      </c>
      <c r="F117" s="17">
        <f>+assessment!J117</f>
        <v>759747.84788672952</v>
      </c>
      <c r="H117" s="48">
        <v>-634566.52</v>
      </c>
      <c r="J117" s="17">
        <f t="shared" si="2"/>
        <v>125181.3278867295</v>
      </c>
      <c r="K117" s="17"/>
    </row>
    <row r="118" spans="1:11" x14ac:dyDescent="0.2">
      <c r="A118" t="s">
        <v>178</v>
      </c>
      <c r="B118" t="s">
        <v>179</v>
      </c>
      <c r="D118" s="4">
        <f>+assessment!H118</f>
        <v>1.2956841151627211E-2</v>
      </c>
      <c r="F118" s="17">
        <f>+assessment!J118</f>
        <v>598712.62966882833</v>
      </c>
      <c r="H118" s="48">
        <v>-500064.57999999996</v>
      </c>
      <c r="J118" s="17">
        <f t="shared" si="2"/>
        <v>98648.049668828375</v>
      </c>
      <c r="K118" s="17"/>
    </row>
    <row r="119" spans="1:11" x14ac:dyDescent="0.2">
      <c r="A119" t="s">
        <v>180</v>
      </c>
      <c r="B119" t="s">
        <v>181</v>
      </c>
      <c r="D119" s="4">
        <f>+assessment!H119</f>
        <v>5.4872769878624014E-3</v>
      </c>
      <c r="F119" s="17">
        <f>+assessment!J119</f>
        <v>253557.3290339949</v>
      </c>
      <c r="H119" s="48">
        <v>-211779.46000000002</v>
      </c>
      <c r="J119" s="17">
        <f t="shared" si="2"/>
        <v>41777.869033994881</v>
      </c>
      <c r="K119" s="17"/>
    </row>
    <row r="120" spans="1:11" x14ac:dyDescent="0.2">
      <c r="A120" t="s">
        <v>182</v>
      </c>
      <c r="B120" s="47" t="s">
        <v>572</v>
      </c>
      <c r="D120" s="4">
        <f>+assessment!H120</f>
        <v>1.14582937648426E-2</v>
      </c>
      <c r="F120" s="17">
        <f>+assessment!J120</f>
        <v>529467.41502694879</v>
      </c>
      <c r="H120" s="48">
        <v>-442228.69</v>
      </c>
      <c r="J120" s="17">
        <f t="shared" si="2"/>
        <v>87238.725026948785</v>
      </c>
      <c r="K120" s="17"/>
    </row>
    <row r="121" spans="1:11" x14ac:dyDescent="0.2">
      <c r="A121" t="s">
        <v>183</v>
      </c>
      <c r="B121" t="s">
        <v>184</v>
      </c>
      <c r="D121" s="4">
        <f>+assessment!H121</f>
        <v>4.8718025313287203E-3</v>
      </c>
      <c r="F121" s="17">
        <f>+assessment!J121</f>
        <v>225117.34693859078</v>
      </c>
      <c r="H121" s="48">
        <v>-188025.45</v>
      </c>
      <c r="J121" s="17">
        <f t="shared" si="2"/>
        <v>37091.896938590769</v>
      </c>
      <c r="K121" s="17"/>
    </row>
    <row r="122" spans="1:11" x14ac:dyDescent="0.2">
      <c r="A122" t="s">
        <v>185</v>
      </c>
      <c r="B122" t="s">
        <v>186</v>
      </c>
      <c r="D122" s="4">
        <f>+assessment!H122</f>
        <v>1.284582375218861E-3</v>
      </c>
      <c r="F122" s="17">
        <f>+assessment!J122</f>
        <v>59358.271270997669</v>
      </c>
      <c r="H122" s="48">
        <v>-49577.99</v>
      </c>
      <c r="J122" s="17">
        <f t="shared" si="2"/>
        <v>9780.2812709976715</v>
      </c>
      <c r="K122" s="17"/>
    </row>
    <row r="123" spans="1:11" x14ac:dyDescent="0.2">
      <c r="A123" t="s">
        <v>187</v>
      </c>
      <c r="B123" t="s">
        <v>546</v>
      </c>
      <c r="D123" s="4">
        <f>+assessment!H123</f>
        <v>5.5012756380905589E-5</v>
      </c>
      <c r="F123" s="17">
        <f>+assessment!J123</f>
        <v>2542.0418181175405</v>
      </c>
      <c r="H123" s="48">
        <v>-2123.1999999999998</v>
      </c>
      <c r="J123" s="17">
        <f t="shared" si="2"/>
        <v>418.8418181175407</v>
      </c>
      <c r="K123" s="17"/>
    </row>
    <row r="124" spans="1:11" x14ac:dyDescent="0.2">
      <c r="A124" t="s">
        <v>188</v>
      </c>
      <c r="B124" t="s">
        <v>189</v>
      </c>
      <c r="D124" s="4">
        <f>+assessment!H124</f>
        <v>2.6611708515141353E-3</v>
      </c>
      <c r="F124" s="17">
        <f>+assessment!J124</f>
        <v>122967.98115086625</v>
      </c>
      <c r="H124" s="48">
        <v>-102706.92</v>
      </c>
      <c r="J124" s="17">
        <f t="shared" si="2"/>
        <v>20261.061150866255</v>
      </c>
      <c r="K124" s="17"/>
    </row>
    <row r="125" spans="1:11" x14ac:dyDescent="0.2">
      <c r="A125" t="s">
        <v>190</v>
      </c>
      <c r="B125" t="s">
        <v>191</v>
      </c>
      <c r="D125" s="4">
        <f>+assessment!H125</f>
        <v>5.4378683625766391E-3</v>
      </c>
      <c r="F125" s="17">
        <f>+assessment!J125</f>
        <v>251274.24416577874</v>
      </c>
      <c r="H125" s="48">
        <v>-209872.56</v>
      </c>
      <c r="J125" s="17">
        <f t="shared" si="2"/>
        <v>41401.684165778745</v>
      </c>
      <c r="K125" s="17"/>
    </row>
    <row r="126" spans="1:11" x14ac:dyDescent="0.2">
      <c r="A126" t="s">
        <v>192</v>
      </c>
      <c r="B126" t="s">
        <v>547</v>
      </c>
      <c r="D126" s="4">
        <f>+assessment!H126</f>
        <v>1.1647967015525386E-3</v>
      </c>
      <c r="F126" s="17">
        <f>+assessment!J126</f>
        <v>53823.187924821948</v>
      </c>
      <c r="H126" s="48">
        <v>-44954.91</v>
      </c>
      <c r="J126" s="17">
        <f t="shared" si="2"/>
        <v>8868.2779248219449</v>
      </c>
      <c r="K126" s="17"/>
    </row>
    <row r="127" spans="1:11" x14ac:dyDescent="0.2">
      <c r="A127" t="s">
        <v>482</v>
      </c>
      <c r="B127" t="s">
        <v>483</v>
      </c>
      <c r="D127" s="4">
        <f>+assessment!H127</f>
        <v>7.3437013624258712E-4</v>
      </c>
      <c r="F127" s="17">
        <f>+assessment!J127</f>
        <v>33933.940400653708</v>
      </c>
      <c r="H127" s="48">
        <v>-28342.75</v>
      </c>
      <c r="J127" s="17">
        <f t="shared" si="2"/>
        <v>5591.1904006537079</v>
      </c>
      <c r="K127" s="17"/>
    </row>
    <row r="128" spans="1:11" x14ac:dyDescent="0.2">
      <c r="A128" t="s">
        <v>193</v>
      </c>
      <c r="B128" t="s">
        <v>506</v>
      </c>
      <c r="D128" s="4">
        <f>+assessment!H128</f>
        <v>1.8176812606090845E-3</v>
      </c>
      <c r="F128" s="17">
        <f>+assessment!J128</f>
        <v>83991.82445038647</v>
      </c>
      <c r="H128" s="48">
        <v>-70152.75</v>
      </c>
      <c r="J128" s="17">
        <f t="shared" si="2"/>
        <v>13839.07445038647</v>
      </c>
      <c r="K128" s="17"/>
    </row>
    <row r="129" spans="1:11" x14ac:dyDescent="0.2">
      <c r="A129" t="s">
        <v>194</v>
      </c>
      <c r="B129" t="s">
        <v>195</v>
      </c>
      <c r="D129" s="4">
        <f>+assessment!H129</f>
        <v>2.7394890441384328E-3</v>
      </c>
      <c r="F129" s="17">
        <f>+assessment!J129</f>
        <v>126586.92580784496</v>
      </c>
      <c r="H129" s="48">
        <v>-105729.59</v>
      </c>
      <c r="J129" s="17">
        <f t="shared" si="2"/>
        <v>20857.335807844967</v>
      </c>
      <c r="K129" s="17"/>
    </row>
    <row r="130" spans="1:11" x14ac:dyDescent="0.2">
      <c r="A130" t="s">
        <v>559</v>
      </c>
      <c r="B130" t="s">
        <v>560</v>
      </c>
      <c r="D130" s="4">
        <f>+assessment!H130</f>
        <v>3.5947379705468968E-4</v>
      </c>
      <c r="F130" s="17">
        <f>+assessment!J130</f>
        <v>16610.646052770582</v>
      </c>
      <c r="H130" s="48">
        <v>-13873.76</v>
      </c>
      <c r="J130" s="17">
        <f t="shared" si="2"/>
        <v>2736.886052770582</v>
      </c>
      <c r="K130" s="17"/>
    </row>
    <row r="131" spans="1:11" x14ac:dyDescent="0.2">
      <c r="A131" t="s">
        <v>196</v>
      </c>
      <c r="B131" t="s">
        <v>197</v>
      </c>
      <c r="D131" s="4">
        <f>+assessment!H131</f>
        <v>5.6038203764664318E-4</v>
      </c>
      <c r="F131" s="17">
        <f>+assessment!J131</f>
        <v>25894.259214288715</v>
      </c>
      <c r="H131" s="48">
        <v>-21627.74</v>
      </c>
      <c r="J131" s="17">
        <f t="shared" si="2"/>
        <v>4266.5192142887136</v>
      </c>
      <c r="K131" s="17"/>
    </row>
    <row r="132" spans="1:11" x14ac:dyDescent="0.2">
      <c r="A132" t="s">
        <v>198</v>
      </c>
      <c r="B132" t="s">
        <v>548</v>
      </c>
      <c r="D132" s="4">
        <f>+assessment!H132</f>
        <v>3.1582984283049702E-4</v>
      </c>
      <c r="F132" s="17">
        <f>+assessment!J132</f>
        <v>14593.936401326662</v>
      </c>
      <c r="H132" s="48">
        <v>-12189.34</v>
      </c>
      <c r="J132" s="17">
        <f t="shared" si="2"/>
        <v>2404.5964013266621</v>
      </c>
      <c r="K132" s="17"/>
    </row>
    <row r="133" spans="1:11" x14ac:dyDescent="0.2">
      <c r="A133" t="s">
        <v>199</v>
      </c>
      <c r="B133" t="s">
        <v>200</v>
      </c>
      <c r="D133" s="4">
        <f>+assessment!H133</f>
        <v>2.1630391160130939E-3</v>
      </c>
      <c r="F133" s="17">
        <f>+assessment!J133</f>
        <v>99950.197896969461</v>
      </c>
      <c r="H133" s="48">
        <v>-83481.709999999992</v>
      </c>
      <c r="J133" s="17">
        <f t="shared" si="2"/>
        <v>16468.487896969469</v>
      </c>
      <c r="K133" s="17"/>
    </row>
    <row r="134" spans="1:11" x14ac:dyDescent="0.2">
      <c r="A134" t="s">
        <v>201</v>
      </c>
      <c r="B134" t="s">
        <v>549</v>
      </c>
      <c r="D134" s="4">
        <f>+assessment!H134</f>
        <v>4.940746330748451E-4</v>
      </c>
      <c r="F134" s="17">
        <f>+assessment!J134</f>
        <v>22830.31175262593</v>
      </c>
      <c r="H134" s="48">
        <v>-19068.63</v>
      </c>
      <c r="J134" s="17">
        <f t="shared" si="2"/>
        <v>3761.6817526259292</v>
      </c>
      <c r="K134" s="17"/>
    </row>
    <row r="135" spans="1:11" x14ac:dyDescent="0.2">
      <c r="A135" t="s">
        <v>202</v>
      </c>
      <c r="B135" t="s">
        <v>550</v>
      </c>
      <c r="D135" s="4">
        <f>+assessment!H135</f>
        <v>4.9131866306554748E-4</v>
      </c>
      <c r="F135" s="17">
        <f>+assessment!J135</f>
        <v>22702.963270673768</v>
      </c>
      <c r="H135" s="48">
        <v>-18962.27</v>
      </c>
      <c r="J135" s="17">
        <f t="shared" si="2"/>
        <v>3740.693270673768</v>
      </c>
      <c r="K135" s="17"/>
    </row>
    <row r="136" spans="1:11" x14ac:dyDescent="0.2">
      <c r="A136" t="s">
        <v>203</v>
      </c>
      <c r="B136" t="s">
        <v>507</v>
      </c>
      <c r="D136" s="4">
        <f>+assessment!H136</f>
        <v>4.0193669680393203E-4</v>
      </c>
      <c r="F136" s="17">
        <f>+assessment!J136</f>
        <v>18572.781273440469</v>
      </c>
      <c r="H136" s="48">
        <v>-15512.6</v>
      </c>
      <c r="J136" s="17">
        <f t="shared" si="2"/>
        <v>3060.1812734404684</v>
      </c>
      <c r="K136" s="17"/>
    </row>
    <row r="137" spans="1:11" x14ac:dyDescent="0.2">
      <c r="A137" t="s">
        <v>204</v>
      </c>
      <c r="B137" t="s">
        <v>551</v>
      </c>
      <c r="D137" s="4">
        <f>+assessment!H137</f>
        <v>1.6307139011744239E-2</v>
      </c>
      <c r="F137" s="17">
        <f>+assessment!J137</f>
        <v>753523.94660409878</v>
      </c>
      <c r="H137" s="48">
        <v>-629368.11</v>
      </c>
      <c r="J137" s="17">
        <f t="shared" si="2"/>
        <v>124155.83660409879</v>
      </c>
      <c r="K137" s="17"/>
    </row>
    <row r="138" spans="1:11" x14ac:dyDescent="0.2">
      <c r="A138" t="s">
        <v>205</v>
      </c>
      <c r="B138" t="s">
        <v>206</v>
      </c>
      <c r="D138" s="4">
        <f>+assessment!H138</f>
        <v>3.3827044422215813E-4</v>
      </c>
      <c r="F138" s="17">
        <f>+assessment!J138</f>
        <v>15630.876756874981</v>
      </c>
      <c r="H138" s="48">
        <v>-13055.43</v>
      </c>
      <c r="J138" s="17">
        <f t="shared" si="2"/>
        <v>2575.4467568749806</v>
      </c>
      <c r="K138" s="17"/>
    </row>
    <row r="139" spans="1:11" x14ac:dyDescent="0.2">
      <c r="A139" t="s">
        <v>207</v>
      </c>
      <c r="B139" t="s">
        <v>208</v>
      </c>
      <c r="D139" s="4">
        <f>+assessment!H139</f>
        <v>4.5345168017713148E-4</v>
      </c>
      <c r="F139" s="17">
        <f>+assessment!J139</f>
        <v>20953.19720983873</v>
      </c>
      <c r="H139" s="48">
        <v>-17500.8</v>
      </c>
      <c r="J139" s="17">
        <f t="shared" si="2"/>
        <v>3452.3972098387312</v>
      </c>
      <c r="K139" s="17"/>
    </row>
    <row r="140" spans="1:11" x14ac:dyDescent="0.2">
      <c r="A140" t="s">
        <v>209</v>
      </c>
      <c r="B140" t="s">
        <v>210</v>
      </c>
      <c r="D140" s="4">
        <f>+assessment!H140</f>
        <v>2.2115484382050225E-5</v>
      </c>
      <c r="F140" s="17">
        <f>+assessment!J140</f>
        <v>1021.9172756559046</v>
      </c>
      <c r="H140" s="48">
        <v>-853.54</v>
      </c>
      <c r="J140" s="17">
        <f t="shared" si="2"/>
        <v>168.37727565590467</v>
      </c>
      <c r="K140" s="17"/>
    </row>
    <row r="141" spans="1:11" x14ac:dyDescent="0.2">
      <c r="A141" t="s">
        <v>211</v>
      </c>
      <c r="B141" t="s">
        <v>463</v>
      </c>
      <c r="D141" s="4">
        <f>+assessment!H141</f>
        <v>3.5404390793992979E-5</v>
      </c>
      <c r="F141" s="17">
        <f>+assessment!J141</f>
        <v>1635.9740515482295</v>
      </c>
      <c r="H141" s="48">
        <v>-1366.42</v>
      </c>
      <c r="J141" s="17">
        <f t="shared" si="2"/>
        <v>269.55405154822938</v>
      </c>
      <c r="K141" s="17"/>
    </row>
    <row r="142" spans="1:11" hidden="1" outlineLevel="1" x14ac:dyDescent="0.2">
      <c r="A142" t="s">
        <v>212</v>
      </c>
      <c r="B142" t="s">
        <v>213</v>
      </c>
      <c r="D142" s="4">
        <f>+assessment!H142</f>
        <v>3.2385361298843724E-5</v>
      </c>
      <c r="F142" s="17">
        <f>+assessment!J142</f>
        <v>1496.4700577170197</v>
      </c>
      <c r="H142" s="48">
        <v>-1249.901263442722</v>
      </c>
      <c r="J142" s="17">
        <f t="shared" si="2"/>
        <v>246.56879427429772</v>
      </c>
      <c r="K142" s="17"/>
    </row>
    <row r="143" spans="1:11" hidden="1" outlineLevel="1" x14ac:dyDescent="0.2">
      <c r="A143" t="s">
        <v>214</v>
      </c>
      <c r="B143" t="s">
        <v>215</v>
      </c>
      <c r="D143" s="4">
        <f>+assessment!H143</f>
        <v>7.2618929255822423E-6</v>
      </c>
      <c r="F143" s="17">
        <f>+assessment!J143</f>
        <v>335.55918135978538</v>
      </c>
      <c r="H143" s="48">
        <v>-280.27012139571463</v>
      </c>
      <c r="J143" s="17">
        <f t="shared" si="2"/>
        <v>55.289059964070759</v>
      </c>
      <c r="K143" s="17"/>
    </row>
    <row r="144" spans="1:11" hidden="1" outlineLevel="1" x14ac:dyDescent="0.2">
      <c r="A144" t="s">
        <v>216</v>
      </c>
      <c r="B144" t="s">
        <v>217</v>
      </c>
      <c r="D144" s="4">
        <f>+assessment!H144</f>
        <v>4.38898160806766E-5</v>
      </c>
      <c r="F144" s="17">
        <f>+assessment!J144</f>
        <v>2028.0704913977447</v>
      </c>
      <c r="H144" s="48">
        <v>-1693.9115196304761</v>
      </c>
      <c r="J144" s="17">
        <f t="shared" si="2"/>
        <v>334.15897176726867</v>
      </c>
      <c r="K144" s="17"/>
    </row>
    <row r="145" spans="1:11" hidden="1" outlineLevel="1" x14ac:dyDescent="0.2">
      <c r="A145" t="s">
        <v>510</v>
      </c>
      <c r="B145" t="s">
        <v>508</v>
      </c>
      <c r="D145" s="4">
        <f>+assessment!H145</f>
        <v>4.1258004635505084E-5</v>
      </c>
      <c r="F145" s="17">
        <f>+assessment!J145</f>
        <v>1906.4591562975015</v>
      </c>
      <c r="H145" s="48">
        <v>-1592.337712251636</v>
      </c>
      <c r="J145" s="17">
        <f t="shared" si="2"/>
        <v>314.12144404586547</v>
      </c>
      <c r="K145" s="17"/>
    </row>
    <row r="146" spans="1:11" hidden="1" outlineLevel="1" x14ac:dyDescent="0.2">
      <c r="A146" t="s">
        <v>218</v>
      </c>
      <c r="B146" t="s">
        <v>219</v>
      </c>
      <c r="D146" s="4">
        <f>+assessment!H146</f>
        <v>2.0684630201404754E-4</v>
      </c>
      <c r="F146" s="17">
        <f>+assessment!J146</f>
        <v>9558.0004390615068</v>
      </c>
      <c r="H146" s="48">
        <v>-7983.1579410245331</v>
      </c>
      <c r="J146" s="17">
        <f t="shared" si="2"/>
        <v>1574.8424980369737</v>
      </c>
      <c r="K146" s="17"/>
    </row>
    <row r="147" spans="1:11" hidden="1" outlineLevel="1" x14ac:dyDescent="0.2">
      <c r="A147" t="s">
        <v>220</v>
      </c>
      <c r="B147" t="s">
        <v>221</v>
      </c>
      <c r="D147" s="4">
        <f>+assessment!H147</f>
        <v>4.518693590589442E-6</v>
      </c>
      <c r="F147" s="17">
        <f>+assessment!J147</f>
        <v>208.8008095977716</v>
      </c>
      <c r="H147" s="48">
        <v>-174.39733884302615</v>
      </c>
      <c r="J147" s="17">
        <f t="shared" si="2"/>
        <v>34.403470754745456</v>
      </c>
      <c r="K147" s="17"/>
    </row>
    <row r="148" spans="1:11" hidden="1" outlineLevel="1" x14ac:dyDescent="0.2">
      <c r="A148" t="s">
        <v>222</v>
      </c>
      <c r="B148" t="s">
        <v>223</v>
      </c>
      <c r="D148" s="4">
        <f>+assessment!H148</f>
        <v>1.2429875852030774E-4</v>
      </c>
      <c r="F148" s="17">
        <f>+assessment!J148</f>
        <v>5743.6249860111966</v>
      </c>
      <c r="H148" s="48">
        <v>-4797.2654646419342</v>
      </c>
      <c r="J148" s="17">
        <f t="shared" si="2"/>
        <v>946.35952136926244</v>
      </c>
      <c r="K148" s="17"/>
    </row>
    <row r="149" spans="1:11" hidden="1" outlineLevel="1" x14ac:dyDescent="0.2">
      <c r="A149" t="s">
        <v>224</v>
      </c>
      <c r="B149" t="s">
        <v>225</v>
      </c>
      <c r="D149" s="4">
        <f>+assessment!H149</f>
        <v>3.8340001885557168E-3</v>
      </c>
      <c r="F149" s="17">
        <f>+assessment!J149</f>
        <v>177162.34290274497</v>
      </c>
      <c r="H149" s="48">
        <v>-147971.84553523944</v>
      </c>
      <c r="J149" s="17">
        <f t="shared" si="2"/>
        <v>29190.497367505537</v>
      </c>
      <c r="K149" s="17"/>
    </row>
    <row r="150" spans="1:11" hidden="1" outlineLevel="1" x14ac:dyDescent="0.2">
      <c r="A150" t="s">
        <v>226</v>
      </c>
      <c r="B150" t="s">
        <v>227</v>
      </c>
      <c r="D150" s="4">
        <f>+assessment!H150</f>
        <v>2.4116990313310745E-4</v>
      </c>
      <c r="F150" s="17">
        <f>+assessment!J150</f>
        <v>11144.033118262447</v>
      </c>
      <c r="H150" s="48">
        <v>-9307.8648667474445</v>
      </c>
      <c r="J150" s="17">
        <f t="shared" si="2"/>
        <v>1836.1682515150023</v>
      </c>
      <c r="K150" s="17"/>
    </row>
    <row r="151" spans="1:11" hidden="1" outlineLevel="1" x14ac:dyDescent="0.2">
      <c r="A151" t="s">
        <v>228</v>
      </c>
      <c r="B151" t="s">
        <v>229</v>
      </c>
      <c r="D151" s="4">
        <f>+assessment!H151</f>
        <v>1.0785891160480164E-4</v>
      </c>
      <c r="F151" s="17">
        <f>+assessment!J151</f>
        <v>4983.9688427467163</v>
      </c>
      <c r="H151" s="48">
        <v>-4162.7755406024062</v>
      </c>
      <c r="J151" s="17">
        <f t="shared" ref="J151:J213" si="3">SUM(F151:H151)</f>
        <v>821.19330214431011</v>
      </c>
    </row>
    <row r="152" spans="1:11" hidden="1" outlineLevel="1" x14ac:dyDescent="0.2">
      <c r="A152" t="s">
        <v>230</v>
      </c>
      <c r="B152" t="s">
        <v>231</v>
      </c>
      <c r="D152" s="4">
        <f>+assessment!H152</f>
        <v>6.1914430922517142E-5</v>
      </c>
      <c r="F152" s="17">
        <f>+assessment!J152</f>
        <v>2860.9559473848981</v>
      </c>
      <c r="H152" s="48">
        <v>-2389.564986516124</v>
      </c>
      <c r="J152" s="17">
        <f t="shared" si="3"/>
        <v>471.39096086877407</v>
      </c>
    </row>
    <row r="153" spans="1:11" hidden="1" outlineLevel="1" x14ac:dyDescent="0.2">
      <c r="A153" t="s">
        <v>232</v>
      </c>
      <c r="B153" t="s">
        <v>233</v>
      </c>
      <c r="D153" s="4">
        <f>+assessment!H153</f>
        <v>1.6308100427538024E-5</v>
      </c>
      <c r="F153" s="17">
        <f>+assessment!J153</f>
        <v>753.56837192130115</v>
      </c>
      <c r="H153" s="48">
        <v>-629.40521616037483</v>
      </c>
      <c r="J153" s="17">
        <f t="shared" si="3"/>
        <v>124.16315576092632</v>
      </c>
    </row>
    <row r="154" spans="1:11" hidden="1" outlineLevel="1" x14ac:dyDescent="0.2">
      <c r="A154" t="s">
        <v>234</v>
      </c>
      <c r="B154" t="s">
        <v>235</v>
      </c>
      <c r="D154" s="4">
        <f>+assessment!H154</f>
        <v>5.1004575844513405E-5</v>
      </c>
      <c r="F154" s="17">
        <f>+assessment!J154</f>
        <v>2356.8309105322915</v>
      </c>
      <c r="H154" s="48">
        <v>-1968.5030900579632</v>
      </c>
      <c r="J154" s="17">
        <f t="shared" si="3"/>
        <v>388.32782047432829</v>
      </c>
    </row>
    <row r="155" spans="1:11" hidden="1" outlineLevel="1" x14ac:dyDescent="0.2">
      <c r="A155" t="s">
        <v>236</v>
      </c>
      <c r="B155" t="s">
        <v>237</v>
      </c>
      <c r="D155" s="4">
        <f>+assessment!H155</f>
        <v>1.6686289789411853E-4</v>
      </c>
      <c r="F155" s="17">
        <f>+assessment!J155</f>
        <v>7710.4383100199075</v>
      </c>
      <c r="H155" s="48">
        <v>-6440.0129729915689</v>
      </c>
      <c r="J155" s="17">
        <f t="shared" si="3"/>
        <v>1270.4253370283386</v>
      </c>
    </row>
    <row r="156" spans="1:11" hidden="1" outlineLevel="1" x14ac:dyDescent="0.2">
      <c r="A156" t="s">
        <v>238</v>
      </c>
      <c r="B156" t="s">
        <v>239</v>
      </c>
      <c r="D156" s="4">
        <f>+assessment!H156</f>
        <v>2.6821673351068247E-4</v>
      </c>
      <c r="F156" s="17">
        <f>+assessment!J156</f>
        <v>12393.819138640649</v>
      </c>
      <c r="H156" s="48">
        <v>-10351.727467170525</v>
      </c>
      <c r="J156" s="17">
        <f t="shared" si="3"/>
        <v>2042.0916714701234</v>
      </c>
    </row>
    <row r="157" spans="1:11" hidden="1" outlineLevel="1" x14ac:dyDescent="0.2">
      <c r="A157" t="s">
        <v>240</v>
      </c>
      <c r="B157" t="s">
        <v>241</v>
      </c>
      <c r="D157" s="4">
        <f>+assessment!H157</f>
        <v>5.7353599818008526E-5</v>
      </c>
      <c r="F157" s="17">
        <f>+assessment!J157</f>
        <v>2650.2080380680654</v>
      </c>
      <c r="H157" s="48">
        <v>-2213.541365619305</v>
      </c>
      <c r="J157" s="17">
        <f t="shared" si="3"/>
        <v>436.66667244876044</v>
      </c>
    </row>
    <row r="158" spans="1:11" hidden="1" outlineLevel="1" x14ac:dyDescent="0.2">
      <c r="A158" t="s">
        <v>242</v>
      </c>
      <c r="B158" t="s">
        <v>243</v>
      </c>
      <c r="D158" s="4">
        <f>+assessment!H158</f>
        <v>1.5814079983472646E-5</v>
      </c>
      <c r="F158" s="17">
        <f>+assessment!J158</f>
        <v>730.74056414661072</v>
      </c>
      <c r="H158" s="48">
        <v>-610.33867645109274</v>
      </c>
      <c r="J158" s="17">
        <f t="shared" si="3"/>
        <v>120.40188769551798</v>
      </c>
    </row>
    <row r="159" spans="1:11" hidden="1" outlineLevel="1" x14ac:dyDescent="0.2">
      <c r="A159" t="s">
        <v>244</v>
      </c>
      <c r="B159" t="s">
        <v>245</v>
      </c>
      <c r="D159" s="4">
        <f>+assessment!H159</f>
        <v>1.0602255876398851E-5</v>
      </c>
      <c r="F159" s="17">
        <f>+assessment!J159</f>
        <v>489.91142377193967</v>
      </c>
      <c r="H159" s="48">
        <v>-409.19021693073051</v>
      </c>
      <c r="J159" s="17">
        <f t="shared" si="3"/>
        <v>80.721206841209153</v>
      </c>
    </row>
    <row r="160" spans="1:11" hidden="1" outlineLevel="1" x14ac:dyDescent="0.2">
      <c r="A160" t="s">
        <v>246</v>
      </c>
      <c r="B160" t="s">
        <v>247</v>
      </c>
      <c r="D160" s="4">
        <f>+assessment!H160</f>
        <v>1.7348626272104805E-4</v>
      </c>
      <c r="F160" s="17">
        <f>+assessment!J160</f>
        <v>8016.4922414049497</v>
      </c>
      <c r="H160" s="48">
        <v>-6695.6393342054816</v>
      </c>
      <c r="J160" s="17">
        <f t="shared" si="3"/>
        <v>1320.8529071994681</v>
      </c>
    </row>
    <row r="161" spans="1:10" hidden="1" outlineLevel="1" x14ac:dyDescent="0.2">
      <c r="A161" t="s">
        <v>248</v>
      </c>
      <c r="B161" t="s">
        <v>249</v>
      </c>
      <c r="D161" s="4">
        <f>+assessment!H161</f>
        <v>1.221378281174E-5</v>
      </c>
      <c r="F161" s="17">
        <f>+assessment!J161</f>
        <v>564.37722280036064</v>
      </c>
      <c r="H161" s="48">
        <v>-471.38651401594467</v>
      </c>
      <c r="J161" s="17">
        <f t="shared" si="3"/>
        <v>92.990708784415972</v>
      </c>
    </row>
    <row r="162" spans="1:10" hidden="1" outlineLevel="1" x14ac:dyDescent="0.2">
      <c r="A162" t="s">
        <v>250</v>
      </c>
      <c r="B162" t="s">
        <v>251</v>
      </c>
      <c r="D162" s="4">
        <f>+assessment!H162</f>
        <v>1.1312432572794902E-5</v>
      </c>
      <c r="F162" s="17">
        <f>+assessment!J162</f>
        <v>522.72742826354386</v>
      </c>
      <c r="H162" s="48">
        <v>-436.59922873399529</v>
      </c>
      <c r="J162" s="17">
        <f t="shared" si="3"/>
        <v>86.128199529548567</v>
      </c>
    </row>
    <row r="163" spans="1:10" hidden="1" outlineLevel="1" x14ac:dyDescent="0.2">
      <c r="A163" t="s">
        <v>252</v>
      </c>
      <c r="B163" t="s">
        <v>253</v>
      </c>
      <c r="D163" s="4">
        <f>+assessment!H163</f>
        <v>1.826533529115775E-4</v>
      </c>
      <c r="F163" s="17">
        <f>+assessment!J163</f>
        <v>8440.0872064241757</v>
      </c>
      <c r="H163" s="48">
        <v>-7049.4398524552271</v>
      </c>
      <c r="J163" s="17">
        <f t="shared" si="3"/>
        <v>1390.6473539689487</v>
      </c>
    </row>
    <row r="164" spans="1:10" hidden="1" outlineLevel="1" x14ac:dyDescent="0.2">
      <c r="A164" t="s">
        <v>501</v>
      </c>
      <c r="B164" t="s">
        <v>502</v>
      </c>
      <c r="D164" s="4">
        <f>+assessment!H164</f>
        <v>1.9522395516502457E-6</v>
      </c>
      <c r="F164" s="17">
        <f>+assessment!J164</f>
        <v>90.209524222284941</v>
      </c>
      <c r="H164" s="48">
        <v>-75.345976832983993</v>
      </c>
      <c r="J164" s="17">
        <f t="shared" si="3"/>
        <v>14.863547389300948</v>
      </c>
    </row>
    <row r="165" spans="1:10" hidden="1" outlineLevel="1" x14ac:dyDescent="0.2">
      <c r="A165" t="s">
        <v>254</v>
      </c>
      <c r="B165" t="s">
        <v>255</v>
      </c>
      <c r="D165" s="4">
        <f>+assessment!H165</f>
        <v>1.2084088846461938E-3</v>
      </c>
      <c r="F165" s="17">
        <f>+assessment!J165</f>
        <v>55838.429488721304</v>
      </c>
      <c r="H165" s="48">
        <v>-46638.102250494718</v>
      </c>
      <c r="J165" s="17">
        <f t="shared" si="3"/>
        <v>9200.3272382265859</v>
      </c>
    </row>
    <row r="166" spans="1:10" hidden="1" outlineLevel="1" x14ac:dyDescent="0.2">
      <c r="A166" t="s">
        <v>256</v>
      </c>
      <c r="B166" t="s">
        <v>257</v>
      </c>
      <c r="D166" s="4">
        <f>+assessment!H166</f>
        <v>1.6920826549671525E-5</v>
      </c>
      <c r="F166" s="17">
        <f>+assessment!J166</f>
        <v>781.88135836269635</v>
      </c>
      <c r="H166" s="48">
        <v>-653.05315842453501</v>
      </c>
      <c r="J166" s="17">
        <f t="shared" si="3"/>
        <v>128.82819993816133</v>
      </c>
    </row>
    <row r="167" spans="1:10" hidden="1" outlineLevel="1" x14ac:dyDescent="0.2">
      <c r="A167" t="s">
        <v>258</v>
      </c>
      <c r="B167" t="s">
        <v>259</v>
      </c>
      <c r="D167" s="4">
        <f>+assessment!H167</f>
        <v>1.4060098496058492E-5</v>
      </c>
      <c r="F167" s="17">
        <f>+assessment!J167</f>
        <v>649.69219314082056</v>
      </c>
      <c r="H167" s="48">
        <v>-542.64439763962343</v>
      </c>
      <c r="J167" s="17">
        <f t="shared" si="3"/>
        <v>107.04779550119713</v>
      </c>
    </row>
    <row r="168" spans="1:10" hidden="1" outlineLevel="1" x14ac:dyDescent="0.2">
      <c r="A168" t="s">
        <v>260</v>
      </c>
      <c r="B168" t="s">
        <v>261</v>
      </c>
      <c r="D168" s="4">
        <f>+assessment!H168</f>
        <v>1.3037192866892711E-4</v>
      </c>
      <c r="F168" s="17">
        <f>+assessment!J168</f>
        <v>6024.2553979731028</v>
      </c>
      <c r="H168" s="48">
        <v>-5031.6572619671351</v>
      </c>
      <c r="J168" s="17">
        <f t="shared" si="3"/>
        <v>992.59813600596772</v>
      </c>
    </row>
    <row r="169" spans="1:10" hidden="1" outlineLevel="1" x14ac:dyDescent="0.2">
      <c r="A169" t="s">
        <v>262</v>
      </c>
      <c r="B169" t="s">
        <v>263</v>
      </c>
      <c r="D169" s="4">
        <f>+assessment!H169</f>
        <v>8.4791415701094507E-6</v>
      </c>
      <c r="F169" s="17">
        <f>+assessment!J169</f>
        <v>391.80608046097382</v>
      </c>
      <c r="H169" s="48">
        <v>-327.24939096998435</v>
      </c>
      <c r="J169" s="17">
        <f t="shared" si="3"/>
        <v>64.55668949098947</v>
      </c>
    </row>
    <row r="170" spans="1:10" hidden="1" outlineLevel="1" x14ac:dyDescent="0.2">
      <c r="A170" t="s">
        <v>264</v>
      </c>
      <c r="B170" t="s">
        <v>265</v>
      </c>
      <c r="D170" s="4">
        <f>+assessment!H170</f>
        <v>3.6750494559012292E-5</v>
      </c>
      <c r="F170" s="17">
        <f>+assessment!J170</f>
        <v>1698.1751170340565</v>
      </c>
      <c r="H170" s="48">
        <v>-1418.3719970755544</v>
      </c>
      <c r="J170" s="17">
        <f t="shared" si="3"/>
        <v>279.80311995850207</v>
      </c>
    </row>
    <row r="171" spans="1:10" hidden="1" outlineLevel="1" x14ac:dyDescent="0.2">
      <c r="A171" t="s">
        <v>266</v>
      </c>
      <c r="B171" t="s">
        <v>267</v>
      </c>
      <c r="D171" s="4">
        <f>+assessment!H171</f>
        <v>4.6504140798928269E-5</v>
      </c>
      <c r="F171" s="17">
        <f>+assessment!J171</f>
        <v>2148.8737958880606</v>
      </c>
      <c r="H171" s="48">
        <v>-1794.8104331315265</v>
      </c>
      <c r="J171" s="17">
        <f t="shared" si="3"/>
        <v>354.06336275653416</v>
      </c>
    </row>
    <row r="172" spans="1:10" hidden="1" outlineLevel="1" x14ac:dyDescent="0.2">
      <c r="A172" t="s">
        <v>268</v>
      </c>
      <c r="B172" t="s">
        <v>269</v>
      </c>
      <c r="D172" s="4">
        <f>+assessment!H172</f>
        <v>1.5258788817467343E-3</v>
      </c>
      <c r="F172" s="17">
        <f>+assessment!J172</f>
        <v>70508.15450739603</v>
      </c>
      <c r="H172" s="48">
        <v>-58890.741546981139</v>
      </c>
      <c r="J172" s="17">
        <f t="shared" si="3"/>
        <v>11617.412960414891</v>
      </c>
    </row>
    <row r="173" spans="1:10" hidden="1" outlineLevel="1" x14ac:dyDescent="0.2">
      <c r="A173" t="s">
        <v>270</v>
      </c>
      <c r="B173" t="s">
        <v>271</v>
      </c>
      <c r="D173" s="4">
        <f>+assessment!H173</f>
        <v>8.7171740928902348E-6</v>
      </c>
      <c r="F173" s="17">
        <f>+assessment!J173</f>
        <v>402.80514080238203</v>
      </c>
      <c r="H173" s="48">
        <v>-336.4361697809029</v>
      </c>
      <c r="J173" s="17">
        <f t="shared" si="3"/>
        <v>66.368971021479126</v>
      </c>
    </row>
    <row r="174" spans="1:10" hidden="1" outlineLevel="1" x14ac:dyDescent="0.2">
      <c r="A174" t="s">
        <v>272</v>
      </c>
      <c r="B174" t="s">
        <v>273</v>
      </c>
      <c r="D174" s="4">
        <f>+assessment!H174</f>
        <v>1.3831269316220739E-5</v>
      </c>
      <c r="F174" s="17">
        <f>+assessment!J174</f>
        <v>639.11840293977184</v>
      </c>
      <c r="H174" s="48">
        <v>-533.8128185087777</v>
      </c>
      <c r="J174" s="17">
        <f t="shared" si="3"/>
        <v>105.30558443099414</v>
      </c>
    </row>
    <row r="175" spans="1:10" hidden="1" outlineLevel="1" x14ac:dyDescent="0.2">
      <c r="A175" t="s">
        <v>274</v>
      </c>
      <c r="B175" t="s">
        <v>275</v>
      </c>
      <c r="D175" s="4">
        <f>+assessment!H175</f>
        <v>1.2388253672089254E-5</v>
      </c>
      <c r="F175" s="17">
        <f>+assessment!J175</f>
        <v>572.43921155038606</v>
      </c>
      <c r="H175" s="48">
        <v>-478.12015353820181</v>
      </c>
      <c r="J175" s="17">
        <f t="shared" si="3"/>
        <v>94.319058012184257</v>
      </c>
    </row>
    <row r="176" spans="1:10" hidden="1" outlineLevel="1" x14ac:dyDescent="0.2">
      <c r="A176" t="s">
        <v>276</v>
      </c>
      <c r="B176" t="s">
        <v>277</v>
      </c>
      <c r="D176" s="4">
        <f>+assessment!H176</f>
        <v>2.3076931760377791E-5</v>
      </c>
      <c r="F176" s="17">
        <f>+assessment!J176</f>
        <v>1066.3440523239512</v>
      </c>
      <c r="H176" s="48">
        <v>-890.64580436555184</v>
      </c>
      <c r="J176" s="17">
        <f t="shared" si="3"/>
        <v>175.69824795839941</v>
      </c>
    </row>
    <row r="177" spans="1:10" hidden="1" outlineLevel="1" x14ac:dyDescent="0.2">
      <c r="A177" t="s">
        <v>278</v>
      </c>
      <c r="B177" t="s">
        <v>279</v>
      </c>
      <c r="D177" s="4">
        <f>+assessment!H177</f>
        <v>4.5369641167256538E-6</v>
      </c>
      <c r="F177" s="17">
        <f>+assessment!J177</f>
        <v>209.64505817814958</v>
      </c>
      <c r="H177" s="48">
        <v>-175.10248316705224</v>
      </c>
      <c r="J177" s="17">
        <f t="shared" si="3"/>
        <v>34.542575011097341</v>
      </c>
    </row>
    <row r="178" spans="1:10" hidden="1" outlineLevel="1" x14ac:dyDescent="0.2">
      <c r="A178" t="s">
        <v>280</v>
      </c>
      <c r="B178" t="s">
        <v>281</v>
      </c>
      <c r="D178" s="4">
        <f>+assessment!H178</f>
        <v>1.4609930425378334E-4</v>
      </c>
      <c r="F178" s="17">
        <f>+assessment!J178</f>
        <v>6750.9895057703616</v>
      </c>
      <c r="H178" s="48">
        <v>-5638.6496136273236</v>
      </c>
      <c r="J178" s="17">
        <f t="shared" si="3"/>
        <v>1112.339892143038</v>
      </c>
    </row>
    <row r="179" spans="1:10" hidden="1" outlineLevel="1" x14ac:dyDescent="0.2">
      <c r="A179" t="s">
        <v>282</v>
      </c>
      <c r="B179" t="s">
        <v>283</v>
      </c>
      <c r="D179" s="4">
        <f>+assessment!H179</f>
        <v>6.4057407600189549E-5</v>
      </c>
      <c r="F179" s="17">
        <f>+assessment!J179</f>
        <v>2959.9790956193801</v>
      </c>
      <c r="H179" s="48">
        <v>-2472.272393490357</v>
      </c>
      <c r="J179" s="17">
        <f t="shared" si="3"/>
        <v>487.70670212902314</v>
      </c>
    </row>
    <row r="180" spans="1:10" hidden="1" outlineLevel="1" x14ac:dyDescent="0.2">
      <c r="A180" t="s">
        <v>284</v>
      </c>
      <c r="B180" t="s">
        <v>285</v>
      </c>
      <c r="D180" s="4">
        <f>+assessment!H180</f>
        <v>7.6011484721606174E-6</v>
      </c>
      <c r="F180" s="17">
        <f>+assessment!J180</f>
        <v>351.23557794786626</v>
      </c>
      <c r="H180" s="48">
        <v>-293.36356606614362</v>
      </c>
      <c r="J180" s="17">
        <f t="shared" si="3"/>
        <v>57.872011881722642</v>
      </c>
    </row>
    <row r="181" spans="1:10" hidden="1" outlineLevel="1" x14ac:dyDescent="0.2">
      <c r="A181" t="s">
        <v>286</v>
      </c>
      <c r="B181" t="s">
        <v>287</v>
      </c>
      <c r="D181" s="4">
        <f>+assessment!H181</f>
        <v>2.8135776096640923E-4</v>
      </c>
      <c r="F181" s="17">
        <f>+assessment!J181</f>
        <v>13001.042690469125</v>
      </c>
      <c r="H181" s="48">
        <v>-10858.900651631333</v>
      </c>
      <c r="J181" s="17">
        <f t="shared" si="3"/>
        <v>2142.1420388377919</v>
      </c>
    </row>
    <row r="182" spans="1:10" hidden="1" outlineLevel="1" x14ac:dyDescent="0.2">
      <c r="A182" t="s">
        <v>288</v>
      </c>
      <c r="B182" t="s">
        <v>289</v>
      </c>
      <c r="D182" s="4">
        <f>+assessment!H182</f>
        <v>6.7236556566215469E-5</v>
      </c>
      <c r="F182" s="17">
        <f>+assessment!J182</f>
        <v>3106.8819259685251</v>
      </c>
      <c r="H182" s="48">
        <v>-2594.9704938030522</v>
      </c>
      <c r="J182" s="17">
        <f t="shared" si="3"/>
        <v>511.91143216547289</v>
      </c>
    </row>
    <row r="183" spans="1:10" hidden="1" outlineLevel="1" x14ac:dyDescent="0.2">
      <c r="A183" t="s">
        <v>290</v>
      </c>
      <c r="B183" t="s">
        <v>291</v>
      </c>
      <c r="D183" s="4">
        <f>+assessment!H183</f>
        <v>4.0224151662403027E-5</v>
      </c>
      <c r="F183" s="17">
        <f>+assessment!J183</f>
        <v>1858.686645623545</v>
      </c>
      <c r="H183" s="48">
        <v>-1552.4365320433913</v>
      </c>
      <c r="J183" s="17">
        <f t="shared" si="3"/>
        <v>306.25011358015377</v>
      </c>
    </row>
    <row r="184" spans="1:10" hidden="1" outlineLevel="1" x14ac:dyDescent="0.2">
      <c r="A184" t="s">
        <v>292</v>
      </c>
      <c r="B184" t="s">
        <v>293</v>
      </c>
      <c r="D184" s="4">
        <f>+assessment!H184</f>
        <v>3.2006794083952454E-5</v>
      </c>
      <c r="F184" s="17">
        <f>+assessment!J184</f>
        <v>1478.9771387191288</v>
      </c>
      <c r="H184" s="48">
        <v>-1235.2905992038925</v>
      </c>
      <c r="J184" s="17">
        <f t="shared" si="3"/>
        <v>243.68653951523629</v>
      </c>
    </row>
    <row r="185" spans="1:10" hidden="1" outlineLevel="1" x14ac:dyDescent="0.2">
      <c r="A185" t="s">
        <v>294</v>
      </c>
      <c r="B185" t="s">
        <v>295</v>
      </c>
      <c r="D185" s="4">
        <f>+assessment!H185</f>
        <v>1.6348057418353932E-5</v>
      </c>
      <c r="F185" s="17">
        <f>+assessment!J185</f>
        <v>755.41471353845077</v>
      </c>
      <c r="H185" s="48">
        <v>-630.94734171652715</v>
      </c>
      <c r="J185" s="17">
        <f t="shared" si="3"/>
        <v>124.46737182192362</v>
      </c>
    </row>
    <row r="186" spans="1:10" hidden="1" outlineLevel="1" x14ac:dyDescent="0.2">
      <c r="A186" t="s">
        <v>296</v>
      </c>
      <c r="B186" t="s">
        <v>297</v>
      </c>
      <c r="D186" s="4">
        <f>+assessment!H186</f>
        <v>2.0013146434819614E-3</v>
      </c>
      <c r="F186" s="17">
        <f>+assessment!J186</f>
        <v>92477.197101651502</v>
      </c>
      <c r="H186" s="48">
        <v>-77240.012187970715</v>
      </c>
      <c r="J186" s="17">
        <f t="shared" si="3"/>
        <v>15237.184913680787</v>
      </c>
    </row>
    <row r="187" spans="1:10" hidden="1" outlineLevel="1" x14ac:dyDescent="0.2">
      <c r="A187" t="s">
        <v>298</v>
      </c>
      <c r="B187" t="s">
        <v>299</v>
      </c>
      <c r="D187" s="4">
        <f>+assessment!H187</f>
        <v>2.8188449788823756E-5</v>
      </c>
      <c r="F187" s="17">
        <f>+assessment!J187</f>
        <v>1302.5382268605567</v>
      </c>
      <c r="H187" s="48">
        <v>-1087.9229871923794</v>
      </c>
      <c r="J187" s="17">
        <f t="shared" si="3"/>
        <v>214.61523966817731</v>
      </c>
    </row>
    <row r="188" spans="1:10" hidden="1" outlineLevel="1" x14ac:dyDescent="0.2">
      <c r="A188" t="s">
        <v>300</v>
      </c>
      <c r="B188" t="s">
        <v>301</v>
      </c>
      <c r="D188" s="4">
        <f>+assessment!H188</f>
        <v>4.557352701628706E-6</v>
      </c>
      <c r="F188" s="17">
        <f>+assessment!J188</f>
        <v>210.58717849433481</v>
      </c>
      <c r="H188" s="48">
        <v>-175.8893732003292</v>
      </c>
      <c r="J188" s="17">
        <f t="shared" si="3"/>
        <v>34.697805294005605</v>
      </c>
    </row>
    <row r="189" spans="1:10" hidden="1" outlineLevel="1" x14ac:dyDescent="0.2">
      <c r="A189" t="s">
        <v>302</v>
      </c>
      <c r="B189" t="s">
        <v>303</v>
      </c>
      <c r="D189" s="4">
        <f>+assessment!H189</f>
        <v>2.597835994565035E-5</v>
      </c>
      <c r="F189" s="17">
        <f>+assessment!J189</f>
        <v>1200.4138983821961</v>
      </c>
      <c r="H189" s="48">
        <v>-1002.6253719577151</v>
      </c>
      <c r="J189" s="17">
        <f t="shared" si="3"/>
        <v>197.78852642448101</v>
      </c>
    </row>
    <row r="190" spans="1:10" hidden="1" outlineLevel="1" x14ac:dyDescent="0.2">
      <c r="A190" t="s">
        <v>304</v>
      </c>
      <c r="B190" t="s">
        <v>305</v>
      </c>
      <c r="D190" s="4">
        <f>+assessment!H190</f>
        <v>7.6726235919551654E-4</v>
      </c>
      <c r="F190" s="17">
        <f>+assessment!J190</f>
        <v>35453.831635665767</v>
      </c>
      <c r="H190" s="48">
        <v>-29612.212236914573</v>
      </c>
      <c r="J190" s="17">
        <f t="shared" si="3"/>
        <v>5841.6193987511942</v>
      </c>
    </row>
    <row r="191" spans="1:10" hidden="1" outlineLevel="1" x14ac:dyDescent="0.2">
      <c r="A191" t="s">
        <v>306</v>
      </c>
      <c r="B191" t="s">
        <v>307</v>
      </c>
      <c r="D191" s="4">
        <f>+assessment!H191</f>
        <v>8.5563195156867087E-5</v>
      </c>
      <c r="F191" s="17">
        <f>+assessment!J191</f>
        <v>3953.7233632598413</v>
      </c>
      <c r="H191" s="48">
        <v>-3302.2804576394433</v>
      </c>
      <c r="J191" s="17">
        <f t="shared" si="3"/>
        <v>651.44290562039805</v>
      </c>
    </row>
    <row r="192" spans="1:10" hidden="1" outlineLevel="1" x14ac:dyDescent="0.2">
      <c r="A192" t="s">
        <v>308</v>
      </c>
      <c r="B192" t="s">
        <v>309</v>
      </c>
      <c r="D192" s="4">
        <f>+assessment!H192</f>
        <v>8.7258490475077311E-6</v>
      </c>
      <c r="F192" s="17">
        <f>+assessment!J192</f>
        <v>403.20599505617105</v>
      </c>
      <c r="H192" s="48">
        <v>-336.77097650535666</v>
      </c>
      <c r="J192" s="17">
        <f t="shared" si="3"/>
        <v>66.435018550814391</v>
      </c>
    </row>
    <row r="193" spans="1:10" hidden="1" outlineLevel="1" x14ac:dyDescent="0.2">
      <c r="A193" t="s">
        <v>310</v>
      </c>
      <c r="B193" t="s">
        <v>311</v>
      </c>
      <c r="D193" s="4">
        <f>+assessment!H193</f>
        <v>3.1460190129450819E-5</v>
      </c>
      <c r="F193" s="17">
        <f>+assessment!J193</f>
        <v>1453.7195402692198</v>
      </c>
      <c r="H193" s="48">
        <v>-1214.1946179971374</v>
      </c>
      <c r="J193" s="17">
        <f t="shared" si="3"/>
        <v>239.52492227208245</v>
      </c>
    </row>
    <row r="194" spans="1:10" hidden="1" outlineLevel="1" x14ac:dyDescent="0.2">
      <c r="A194" t="s">
        <v>312</v>
      </c>
      <c r="B194" t="s">
        <v>313</v>
      </c>
      <c r="D194" s="4">
        <f>+assessment!H194</f>
        <v>2.4509358648934626E-5</v>
      </c>
      <c r="F194" s="17">
        <f>+assessment!J194</f>
        <v>1132.5339561145443</v>
      </c>
      <c r="H194" s="48">
        <v>-945.92980015844239</v>
      </c>
      <c r="J194" s="17">
        <f t="shared" si="3"/>
        <v>186.60415595610186</v>
      </c>
    </row>
    <row r="195" spans="1:10" hidden="1" outlineLevel="1" x14ac:dyDescent="0.2">
      <c r="A195" t="s">
        <v>314</v>
      </c>
      <c r="B195" t="s">
        <v>315</v>
      </c>
      <c r="D195" s="4">
        <f>+assessment!H195</f>
        <v>3.0795141659303427E-5</v>
      </c>
      <c r="F195" s="17">
        <f>+assessment!J195</f>
        <v>1422.9888310045492</v>
      </c>
      <c r="H195" s="48">
        <v>-1188.5273137043935</v>
      </c>
      <c r="J195" s="17">
        <f t="shared" si="3"/>
        <v>234.46151730015572</v>
      </c>
    </row>
    <row r="196" spans="1:10" hidden="1" outlineLevel="1" x14ac:dyDescent="0.2">
      <c r="A196" t="s">
        <v>316</v>
      </c>
      <c r="B196" t="s">
        <v>317</v>
      </c>
      <c r="D196" s="4">
        <f>+assessment!H196</f>
        <v>3.0587473694482128E-5</v>
      </c>
      <c r="F196" s="17">
        <f>+assessment!J196</f>
        <v>1413.3928629857146</v>
      </c>
      <c r="H196" s="48">
        <v>-1180.5124439855865</v>
      </c>
      <c r="J196" s="17">
        <f t="shared" si="3"/>
        <v>232.88041900012809</v>
      </c>
    </row>
    <row r="197" spans="1:10" hidden="1" outlineLevel="1" x14ac:dyDescent="0.2">
      <c r="A197" t="s">
        <v>318</v>
      </c>
      <c r="B197" t="s">
        <v>319</v>
      </c>
      <c r="D197" s="4">
        <f>+assessment!H197</f>
        <v>7.7214007421307089E-6</v>
      </c>
      <c r="F197" s="17">
        <f>+assessment!J197</f>
        <v>356.79222188097469</v>
      </c>
      <c r="H197" s="48">
        <v>-298.00465877406532</v>
      </c>
      <c r="J197" s="17">
        <f t="shared" si="3"/>
        <v>58.787563106909374</v>
      </c>
    </row>
    <row r="198" spans="1:10" hidden="1" outlineLevel="1" x14ac:dyDescent="0.2">
      <c r="A198" t="s">
        <v>320</v>
      </c>
      <c r="B198" t="s">
        <v>583</v>
      </c>
      <c r="D198" s="4">
        <f>+assessment!H198</f>
        <v>2.9287573817514662E-5</v>
      </c>
      <c r="F198" s="17">
        <f>+assessment!J198</f>
        <v>1353.3267971493176</v>
      </c>
      <c r="H198" s="48">
        <v>-1130.3432800976825</v>
      </c>
      <c r="J198" s="17">
        <f t="shared" si="3"/>
        <v>222.98351705163509</v>
      </c>
    </row>
    <row r="199" spans="1:10" hidden="1" outlineLevel="1" x14ac:dyDescent="0.2">
      <c r="A199" t="s">
        <v>321</v>
      </c>
      <c r="B199" t="s">
        <v>322</v>
      </c>
      <c r="D199" s="4">
        <f>+assessment!H199</f>
        <v>1.9665292292899078E-5</v>
      </c>
      <c r="F199" s="17">
        <f>+assessment!J199</f>
        <v>908.6982486012115</v>
      </c>
      <c r="H199" s="48">
        <v>-758.97481754333762</v>
      </c>
      <c r="J199" s="17">
        <f t="shared" si="3"/>
        <v>149.72343105787388</v>
      </c>
    </row>
    <row r="200" spans="1:10" hidden="1" outlineLevel="1" x14ac:dyDescent="0.2">
      <c r="A200" t="s">
        <v>323</v>
      </c>
      <c r="B200" t="s">
        <v>324</v>
      </c>
      <c r="D200" s="4">
        <f>+assessment!H200</f>
        <v>1.7423414914014834E-4</v>
      </c>
      <c r="F200" s="17">
        <f>+assessment!J200</f>
        <v>8051.0507452434331</v>
      </c>
      <c r="H200" s="48">
        <v>-6724.5037390678872</v>
      </c>
      <c r="J200" s="17">
        <f t="shared" si="3"/>
        <v>1326.5470061755459</v>
      </c>
    </row>
    <row r="201" spans="1:10" hidden="1" outlineLevel="1" x14ac:dyDescent="0.2">
      <c r="A201" t="s">
        <v>325</v>
      </c>
      <c r="B201" t="s">
        <v>326</v>
      </c>
      <c r="D201" s="4">
        <f>+assessment!H201</f>
        <v>3.6358159892758999E-5</v>
      </c>
      <c r="F201" s="17">
        <f>+assessment!J201</f>
        <v>1680.0460285476047</v>
      </c>
      <c r="H201" s="48">
        <v>-1403.2299830489926</v>
      </c>
      <c r="J201" s="17">
        <f t="shared" si="3"/>
        <v>276.81604549861208</v>
      </c>
    </row>
    <row r="202" spans="1:10" hidden="1" outlineLevel="1" x14ac:dyDescent="0.2">
      <c r="A202" t="s">
        <v>327</v>
      </c>
      <c r="B202" t="s">
        <v>328</v>
      </c>
      <c r="D202" s="4">
        <f>+assessment!H202</f>
        <v>1.2237369069793518E-4</v>
      </c>
      <c r="F202" s="17">
        <f>+assessment!J202</f>
        <v>5654.671019165753</v>
      </c>
      <c r="H202" s="48">
        <v>-4722.9681708370845</v>
      </c>
      <c r="J202" s="17">
        <f t="shared" si="3"/>
        <v>931.70284832866855</v>
      </c>
    </row>
    <row r="203" spans="1:10" hidden="1" outlineLevel="1" x14ac:dyDescent="0.2">
      <c r="A203" t="s">
        <v>329</v>
      </c>
      <c r="B203" t="s">
        <v>330</v>
      </c>
      <c r="D203" s="4">
        <f>+assessment!H203</f>
        <v>7.2002781360411419E-6</v>
      </c>
      <c r="F203" s="17">
        <f>+assessment!J203</f>
        <v>332.71207130873631</v>
      </c>
      <c r="H203" s="48">
        <v>-277.89212095954446</v>
      </c>
      <c r="J203" s="17">
        <f t="shared" si="3"/>
        <v>54.819950349191856</v>
      </c>
    </row>
    <row r="204" spans="1:10" hidden="1" outlineLevel="1" x14ac:dyDescent="0.2">
      <c r="A204" t="s">
        <v>331</v>
      </c>
      <c r="B204" t="s">
        <v>332</v>
      </c>
      <c r="D204" s="4">
        <f>+assessment!H204</f>
        <v>2.4985760184850271E-5</v>
      </c>
      <c r="F204" s="17">
        <f>+assessment!J204</f>
        <v>1154.5476254193118</v>
      </c>
      <c r="H204" s="48">
        <v>-964.316344503349</v>
      </c>
      <c r="J204" s="17">
        <f t="shared" si="3"/>
        <v>190.23128091596277</v>
      </c>
    </row>
    <row r="205" spans="1:10" hidden="1" outlineLevel="1" x14ac:dyDescent="0.2">
      <c r="A205" t="s">
        <v>511</v>
      </c>
      <c r="B205" t="s">
        <v>509</v>
      </c>
      <c r="D205" s="4">
        <f>+assessment!H205</f>
        <v>6.5792108450970182E-6</v>
      </c>
      <c r="F205" s="17">
        <f>+assessment!J205</f>
        <v>304.0136542631779</v>
      </c>
      <c r="H205" s="48">
        <v>-253.92225431298266</v>
      </c>
      <c r="J205" s="17">
        <f t="shared" si="3"/>
        <v>50.091399950195239</v>
      </c>
    </row>
    <row r="206" spans="1:10" hidden="1" outlineLevel="1" x14ac:dyDescent="0.2">
      <c r="A206" t="s">
        <v>333</v>
      </c>
      <c r="B206" t="s">
        <v>334</v>
      </c>
      <c r="D206" s="4">
        <f>+assessment!H206</f>
        <v>3.5561426174719193E-5</v>
      </c>
      <c r="F206" s="17">
        <f>+assessment!J206</f>
        <v>1643.2303777349427</v>
      </c>
      <c r="H206" s="48">
        <v>-1372.4803344155857</v>
      </c>
      <c r="J206" s="17">
        <f t="shared" si="3"/>
        <v>270.75004331935702</v>
      </c>
    </row>
    <row r="207" spans="1:10" hidden="1" outlineLevel="1" x14ac:dyDescent="0.2">
      <c r="A207" t="s">
        <v>335</v>
      </c>
      <c r="B207" t="s">
        <v>336</v>
      </c>
      <c r="D207" s="4">
        <f>+assessment!H207</f>
        <v>4.8438349063664257E-5</v>
      </c>
      <c r="F207" s="17">
        <f>+assessment!J207</f>
        <v>2238.2501263497356</v>
      </c>
      <c r="H207" s="48">
        <v>-1869.4604989914119</v>
      </c>
      <c r="J207" s="17">
        <f t="shared" si="3"/>
        <v>368.78962735832374</v>
      </c>
    </row>
    <row r="208" spans="1:10" hidden="1" outlineLevel="1" x14ac:dyDescent="0.2">
      <c r="A208" t="s">
        <v>337</v>
      </c>
      <c r="B208" t="s">
        <v>338</v>
      </c>
      <c r="D208" s="4">
        <f>+assessment!H208</f>
        <v>1.9003523621140415E-5</v>
      </c>
      <c r="F208" s="17">
        <f>+assessment!J208</f>
        <v>878.11909299804825</v>
      </c>
      <c r="H208" s="48">
        <v>-733.4340958788398</v>
      </c>
      <c r="J208" s="17">
        <f t="shared" si="3"/>
        <v>144.68499711920845</v>
      </c>
    </row>
    <row r="209" spans="1:10" hidden="1" outlineLevel="1" x14ac:dyDescent="0.2">
      <c r="A209" t="s">
        <v>339</v>
      </c>
      <c r="B209" t="s">
        <v>340</v>
      </c>
      <c r="D209" s="4">
        <f>+assessment!H209</f>
        <v>3.95079812133502E-6</v>
      </c>
      <c r="F209" s="17">
        <f>+assessment!J209</f>
        <v>182.55936804613015</v>
      </c>
      <c r="H209" s="48">
        <v>-152.47961935320706</v>
      </c>
      <c r="J209" s="17">
        <f t="shared" si="3"/>
        <v>30.07974869292309</v>
      </c>
    </row>
    <row r="210" spans="1:10" hidden="1" outlineLevel="1" x14ac:dyDescent="0.2">
      <c r="A210" t="s">
        <v>341</v>
      </c>
      <c r="B210" t="s">
        <v>342</v>
      </c>
      <c r="D210" s="4">
        <f>+assessment!H210</f>
        <v>5.5937011343465836E-5</v>
      </c>
      <c r="F210" s="17">
        <f>+assessment!J210</f>
        <v>2584.7499992739804</v>
      </c>
      <c r="H210" s="48">
        <v>-2158.8686476659464</v>
      </c>
      <c r="J210" s="17">
        <f t="shared" si="3"/>
        <v>425.88135160803404</v>
      </c>
    </row>
    <row r="211" spans="1:10" hidden="1" outlineLevel="1" x14ac:dyDescent="0.2">
      <c r="A211" t="s">
        <v>343</v>
      </c>
      <c r="B211" t="s">
        <v>344</v>
      </c>
      <c r="D211" s="4">
        <f>+assessment!H211</f>
        <v>6.8680596327617507E-5</v>
      </c>
      <c r="F211" s="17">
        <f>+assessment!J211</f>
        <v>3173.6084399990523</v>
      </c>
      <c r="H211" s="48">
        <v>-2650.7026842079308</v>
      </c>
      <c r="J211" s="17">
        <f t="shared" si="3"/>
        <v>522.90575579112146</v>
      </c>
    </row>
    <row r="212" spans="1:10" hidden="1" outlineLevel="1" x14ac:dyDescent="0.2">
      <c r="A212" t="s">
        <v>345</v>
      </c>
      <c r="B212" t="s">
        <v>346</v>
      </c>
      <c r="D212" s="4">
        <f>+assessment!H212</f>
        <v>4.5879396082555032E-5</v>
      </c>
      <c r="F212" s="17">
        <f>+assessment!J212</f>
        <v>2120.005451541294</v>
      </c>
      <c r="H212" s="48">
        <v>-1770.6986375854335</v>
      </c>
      <c r="J212" s="17">
        <f t="shared" si="3"/>
        <v>349.30681395586043</v>
      </c>
    </row>
    <row r="213" spans="1:10" hidden="1" outlineLevel="1" x14ac:dyDescent="0.2">
      <c r="A213" t="s">
        <v>347</v>
      </c>
      <c r="B213" t="s">
        <v>348</v>
      </c>
      <c r="D213" s="4">
        <f>+assessment!H213</f>
        <v>3.7995726496912378E-4</v>
      </c>
      <c r="F213" s="17">
        <f>+assessment!J213</f>
        <v>17557.15074448302</v>
      </c>
      <c r="H213" s="48">
        <v>-14664.312716996148</v>
      </c>
      <c r="J213" s="17">
        <f t="shared" si="3"/>
        <v>2892.8380274868723</v>
      </c>
    </row>
    <row r="214" spans="1:10" hidden="1" outlineLevel="1" x14ac:dyDescent="0.2">
      <c r="A214" t="s">
        <v>490</v>
      </c>
      <c r="B214" t="s">
        <v>352</v>
      </c>
      <c r="D214" s="4">
        <f>+assessment!H214</f>
        <v>2.4589385519716585E-5</v>
      </c>
      <c r="F214" s="17">
        <f>+assessment!J214</f>
        <v>1136.2318557560798</v>
      </c>
      <c r="H214" s="48">
        <v>-949.01840818651795</v>
      </c>
      <c r="J214" s="17">
        <f t="shared" ref="J214:J261" si="4">SUM(F214:H214)</f>
        <v>187.21344756956182</v>
      </c>
    </row>
    <row r="215" spans="1:10" hidden="1" outlineLevel="1" x14ac:dyDescent="0.2">
      <c r="A215" t="s">
        <v>491</v>
      </c>
      <c r="B215" t="s">
        <v>353</v>
      </c>
      <c r="D215" s="4">
        <f>+assessment!H215</f>
        <v>1.3266051987053349E-5</v>
      </c>
      <c r="F215" s="17">
        <f>+assessment!J215</f>
        <v>613.00071348753204</v>
      </c>
      <c r="H215" s="48">
        <v>-511.99846086345269</v>
      </c>
      <c r="J215" s="17">
        <f t="shared" si="4"/>
        <v>101.00225262407935</v>
      </c>
    </row>
    <row r="216" spans="1:10" hidden="1" outlineLevel="1" x14ac:dyDescent="0.2">
      <c r="A216" t="s">
        <v>492</v>
      </c>
      <c r="B216" t="s">
        <v>349</v>
      </c>
      <c r="D216" s="4">
        <f>+assessment!H216</f>
        <v>8.283141698247225E-6</v>
      </c>
      <c r="F216" s="17">
        <f>+assessment!J216</f>
        <v>382.74927430551287</v>
      </c>
      <c r="H216" s="48">
        <v>-319.68484706341519</v>
      </c>
      <c r="J216" s="17">
        <f t="shared" si="4"/>
        <v>63.064427242097679</v>
      </c>
    </row>
    <row r="217" spans="1:10" hidden="1" outlineLevel="1" x14ac:dyDescent="0.2">
      <c r="A217" t="s">
        <v>351</v>
      </c>
      <c r="B217" t="s">
        <v>350</v>
      </c>
      <c r="D217" s="4">
        <f>+assessment!H217</f>
        <v>2.1838723021973567E-4</v>
      </c>
      <c r="F217" s="17">
        <f>+assessment!J217</f>
        <v>10091.286244913877</v>
      </c>
      <c r="H217" s="48">
        <v>-8428.5758757661279</v>
      </c>
      <c r="J217" s="17">
        <f t="shared" si="4"/>
        <v>1662.7103691477496</v>
      </c>
    </row>
    <row r="218" spans="1:10" hidden="1" outlineLevel="1" x14ac:dyDescent="0.2">
      <c r="A218" t="s">
        <v>354</v>
      </c>
      <c r="B218" t="s">
        <v>355</v>
      </c>
      <c r="D218" s="4">
        <f>+assessment!H218</f>
        <v>2.5870137651837818E-4</v>
      </c>
      <c r="F218" s="17">
        <f>+assessment!J218</f>
        <v>11954.131382926771</v>
      </c>
      <c r="H218" s="48">
        <v>-9984.4857181271291</v>
      </c>
      <c r="J218" s="17">
        <f t="shared" si="4"/>
        <v>1969.645664799642</v>
      </c>
    </row>
    <row r="219" spans="1:10" hidden="1" outlineLevel="1" x14ac:dyDescent="0.2">
      <c r="A219" t="s">
        <v>356</v>
      </c>
      <c r="B219" t="s">
        <v>357</v>
      </c>
      <c r="D219" s="4">
        <f>+assessment!H219</f>
        <v>9.5991673395587755E-6</v>
      </c>
      <c r="F219" s="17">
        <f>+assessment!J219</f>
        <v>443.56048308708324</v>
      </c>
      <c r="H219" s="48">
        <v>-370.47637897252667</v>
      </c>
      <c r="J219" s="17">
        <f t="shared" si="4"/>
        <v>73.084104114556567</v>
      </c>
    </row>
    <row r="220" spans="1:10" hidden="1" outlineLevel="1" x14ac:dyDescent="0.2">
      <c r="A220" t="s">
        <v>358</v>
      </c>
      <c r="B220" t="s">
        <v>359</v>
      </c>
      <c r="D220" s="4">
        <f>+assessment!H220</f>
        <v>3.5667535487928572E-5</v>
      </c>
      <c r="F220" s="17">
        <f>+assessment!J220</f>
        <v>1648.1335007415842</v>
      </c>
      <c r="H220" s="48">
        <v>-1376.5755848412211</v>
      </c>
      <c r="J220" s="17">
        <f t="shared" si="4"/>
        <v>271.55791590036301</v>
      </c>
    </row>
    <row r="221" spans="1:10" hidden="1" outlineLevel="1" x14ac:dyDescent="0.2">
      <c r="A221" t="s">
        <v>360</v>
      </c>
      <c r="B221" t="s">
        <v>361</v>
      </c>
      <c r="D221" s="4">
        <f>+assessment!H221</f>
        <v>4.2163743755886489E-4</v>
      </c>
      <c r="F221" s="17">
        <f>+assessment!J221</f>
        <v>19483.117532546989</v>
      </c>
      <c r="H221" s="48">
        <v>-16272.943848194556</v>
      </c>
      <c r="J221" s="17">
        <f t="shared" si="4"/>
        <v>3210.1736843524322</v>
      </c>
    </row>
    <row r="222" spans="1:10" hidden="1" outlineLevel="1" x14ac:dyDescent="0.2">
      <c r="A222" t="s">
        <v>362</v>
      </c>
      <c r="B222" t="s">
        <v>363</v>
      </c>
      <c r="D222" s="4">
        <f>+assessment!H222</f>
        <v>1.3226876427067032E-5</v>
      </c>
      <c r="F222" s="17">
        <f>+assessment!J222</f>
        <v>611.19048040188443</v>
      </c>
      <c r="H222" s="48">
        <v>-510.48649434650906</v>
      </c>
      <c r="J222" s="17">
        <f t="shared" si="4"/>
        <v>100.70398605537537</v>
      </c>
    </row>
    <row r="223" spans="1:10" hidden="1" outlineLevel="1" x14ac:dyDescent="0.2">
      <c r="A223" t="s">
        <v>364</v>
      </c>
      <c r="B223" t="s">
        <v>365</v>
      </c>
      <c r="D223" s="4">
        <f>+assessment!H223</f>
        <v>1.991326050845204E-5</v>
      </c>
      <c r="F223" s="17">
        <f>+assessment!J223</f>
        <v>920.15641966857504</v>
      </c>
      <c r="H223" s="48">
        <v>-768.54506081014188</v>
      </c>
      <c r="J223" s="17">
        <f t="shared" si="4"/>
        <v>151.61135885843316</v>
      </c>
    </row>
    <row r="224" spans="1:10" hidden="1" outlineLevel="1" x14ac:dyDescent="0.2">
      <c r="A224" t="s">
        <v>366</v>
      </c>
      <c r="B224" t="s">
        <v>367</v>
      </c>
      <c r="D224" s="4">
        <f>+assessment!H224</f>
        <v>4.0506878291363494E-5</v>
      </c>
      <c r="F224" s="17">
        <f>+assessment!J224</f>
        <v>1871.7509412741147</v>
      </c>
      <c r="H224" s="48">
        <v>-1563.3482636583542</v>
      </c>
      <c r="J224" s="17">
        <f t="shared" si="4"/>
        <v>308.40267761576047</v>
      </c>
    </row>
    <row r="225" spans="1:10" hidden="1" outlineLevel="1" x14ac:dyDescent="0.2">
      <c r="A225" t="s">
        <v>368</v>
      </c>
      <c r="B225" t="s">
        <v>369</v>
      </c>
      <c r="D225" s="4">
        <f>+assessment!H225</f>
        <v>2.373292428970391E-5</v>
      </c>
      <c r="F225" s="17">
        <f>+assessment!J225</f>
        <v>1096.6563026386525</v>
      </c>
      <c r="H225" s="48">
        <v>-915.96359790960526</v>
      </c>
      <c r="J225" s="17">
        <f t="shared" si="4"/>
        <v>180.69270472904725</v>
      </c>
    </row>
    <row r="226" spans="1:10" hidden="1" outlineLevel="1" x14ac:dyDescent="0.2">
      <c r="A226" t="s">
        <v>370</v>
      </c>
      <c r="B226" t="s">
        <v>371</v>
      </c>
      <c r="D226" s="4">
        <f>+assessment!H226</f>
        <v>1.185501456942771E-5</v>
      </c>
      <c r="F226" s="17">
        <f>+assessment!J226</f>
        <v>547.79917917979208</v>
      </c>
      <c r="H226" s="48">
        <v>-457.53998393677375</v>
      </c>
      <c r="J226" s="17">
        <f t="shared" si="4"/>
        <v>90.259195243018326</v>
      </c>
    </row>
    <row r="227" spans="1:10" hidden="1" outlineLevel="1" x14ac:dyDescent="0.2">
      <c r="A227" t="s">
        <v>372</v>
      </c>
      <c r="B227" t="s">
        <v>373</v>
      </c>
      <c r="D227" s="4">
        <f>+assessment!H227</f>
        <v>7.6421567341316394E-4</v>
      </c>
      <c r="F227" s="17">
        <f>+assessment!J227</f>
        <v>35313.049693896115</v>
      </c>
      <c r="H227" s="48">
        <v>-29494.626505091612</v>
      </c>
      <c r="J227" s="17">
        <f t="shared" si="4"/>
        <v>5818.4231888045033</v>
      </c>
    </row>
    <row r="228" spans="1:10" hidden="1" outlineLevel="1" x14ac:dyDescent="0.2">
      <c r="A228" t="s">
        <v>374</v>
      </c>
      <c r="B228" t="s">
        <v>375</v>
      </c>
      <c r="D228" s="4">
        <f>+assessment!H228</f>
        <v>2.9901306952973368E-5</v>
      </c>
      <c r="F228" s="17">
        <f>+assessment!J228</f>
        <v>1381.6863158889012</v>
      </c>
      <c r="H228" s="48">
        <v>-1154.0300876755832</v>
      </c>
      <c r="J228" s="17">
        <f t="shared" si="4"/>
        <v>227.65622821331795</v>
      </c>
    </row>
    <row r="229" spans="1:10" hidden="1" outlineLevel="1" x14ac:dyDescent="0.2">
      <c r="A229" t="s">
        <v>376</v>
      </c>
      <c r="B229" t="s">
        <v>377</v>
      </c>
      <c r="D229" s="4">
        <f>+assessment!H229</f>
        <v>1.4418048439021288E-5</v>
      </c>
      <c r="F229" s="17">
        <f>+assessment!J229</f>
        <v>666.2324246010287</v>
      </c>
      <c r="H229" s="48">
        <v>-556.45934575244326</v>
      </c>
      <c r="J229" s="17">
        <f t="shared" si="4"/>
        <v>109.77307884858544</v>
      </c>
    </row>
    <row r="230" spans="1:10" hidden="1" outlineLevel="1" x14ac:dyDescent="0.2">
      <c r="A230" t="s">
        <v>378</v>
      </c>
      <c r="B230" t="s">
        <v>379</v>
      </c>
      <c r="D230" s="4">
        <f>+assessment!H230</f>
        <v>1.7187096102711411E-5</v>
      </c>
      <c r="F230" s="17">
        <f>+assessment!J230</f>
        <v>794.18520174826051</v>
      </c>
      <c r="H230" s="48">
        <v>-663.32973516826166</v>
      </c>
      <c r="J230" s="17">
        <f t="shared" si="4"/>
        <v>130.85546657999885</v>
      </c>
    </row>
    <row r="231" spans="1:10" hidden="1" outlineLevel="1" x14ac:dyDescent="0.2">
      <c r="A231" t="s">
        <v>380</v>
      </c>
      <c r="B231" t="s">
        <v>381</v>
      </c>
      <c r="D231" s="4">
        <f>+assessment!H231</f>
        <v>5.3768555143963247E-5</v>
      </c>
      <c r="F231" s="17">
        <f>+assessment!J231</f>
        <v>2484.5494875649347</v>
      </c>
      <c r="H231" s="48">
        <v>-2075.1778677957445</v>
      </c>
      <c r="J231" s="17">
        <f t="shared" si="4"/>
        <v>409.37161976919015</v>
      </c>
    </row>
    <row r="232" spans="1:10" hidden="1" outlineLevel="1" x14ac:dyDescent="0.2">
      <c r="A232" t="s">
        <v>517</v>
      </c>
      <c r="B232" t="s">
        <v>518</v>
      </c>
      <c r="D232" s="4">
        <f>+assessment!H232</f>
        <v>6.0902331361314575E-6</v>
      </c>
      <c r="F232" s="17">
        <f>+assessment!J232</f>
        <v>281.41886232599006</v>
      </c>
      <c r="H232" s="48">
        <v>-235.05033713436518</v>
      </c>
      <c r="J232" s="17">
        <f t="shared" si="4"/>
        <v>46.368525191624883</v>
      </c>
    </row>
    <row r="233" spans="1:10" hidden="1" outlineLevel="1" x14ac:dyDescent="0.2">
      <c r="A233" t="s">
        <v>382</v>
      </c>
      <c r="B233" t="s">
        <v>383</v>
      </c>
      <c r="D233" s="4">
        <f>+assessment!H233</f>
        <v>5.8797021649306506E-5</v>
      </c>
      <c r="F233" s="17">
        <f>+assessment!J233</f>
        <v>2716.9059986453835</v>
      </c>
      <c r="H233" s="48">
        <v>-2269.2497072361261</v>
      </c>
      <c r="J233" s="17">
        <f t="shared" si="4"/>
        <v>447.65629140925739</v>
      </c>
    </row>
    <row r="234" spans="1:10" hidden="1" outlineLevel="1" x14ac:dyDescent="0.2">
      <c r="A234" t="s">
        <v>384</v>
      </c>
      <c r="B234" t="s">
        <v>385</v>
      </c>
      <c r="D234" s="4">
        <f>+assessment!H234</f>
        <v>2.6292243829771073E-5</v>
      </c>
      <c r="F234" s="17">
        <f>+assessment!J234</f>
        <v>1214.9179154858543</v>
      </c>
      <c r="H234" s="48">
        <v>-1014.7396065255043</v>
      </c>
      <c r="J234" s="17">
        <f t="shared" si="4"/>
        <v>200.17830896035002</v>
      </c>
    </row>
    <row r="235" spans="1:10" hidden="1" outlineLevel="1" x14ac:dyDescent="0.2">
      <c r="A235" t="s">
        <v>386</v>
      </c>
      <c r="B235" t="s">
        <v>387</v>
      </c>
      <c r="D235" s="4">
        <f>+assessment!H235</f>
        <v>1.436378415153664E-4</v>
      </c>
      <c r="F235" s="17">
        <f>+assessment!J235</f>
        <v>6637.2496820198512</v>
      </c>
      <c r="H235" s="48">
        <v>-5543.6503527490968</v>
      </c>
      <c r="J235" s="17">
        <f t="shared" si="4"/>
        <v>1093.5993292707544</v>
      </c>
    </row>
    <row r="236" spans="1:10" hidden="1" outlineLevel="1" x14ac:dyDescent="0.2">
      <c r="A236" t="s">
        <v>388</v>
      </c>
      <c r="B236" t="s">
        <v>389</v>
      </c>
      <c r="D236" s="4">
        <f>+assessment!H236</f>
        <v>1.3145084305809309E-5</v>
      </c>
      <c r="F236" s="17">
        <f>+assessment!J236</f>
        <v>607.41101166939529</v>
      </c>
      <c r="H236" s="48">
        <v>-507.32975711710731</v>
      </c>
      <c r="J236" s="17">
        <f t="shared" si="4"/>
        <v>100.08125455228799</v>
      </c>
    </row>
    <row r="237" spans="1:10" hidden="1" outlineLevel="1" x14ac:dyDescent="0.2">
      <c r="A237" t="s">
        <v>390</v>
      </c>
      <c r="B237" t="s">
        <v>391</v>
      </c>
      <c r="D237" s="4">
        <f>+assessment!H237</f>
        <v>1.8212408545666259E-5</v>
      </c>
      <c r="F237" s="17">
        <f>+assessment!J237</f>
        <v>841.56306968458023</v>
      </c>
      <c r="H237" s="48">
        <v>-702.90129671568718</v>
      </c>
      <c r="J237" s="17">
        <f t="shared" si="4"/>
        <v>138.66177296889305</v>
      </c>
    </row>
    <row r="238" spans="1:10" hidden="1" outlineLevel="1" x14ac:dyDescent="0.2">
      <c r="A238" t="s">
        <v>392</v>
      </c>
      <c r="B238" t="s">
        <v>393</v>
      </c>
      <c r="D238" s="4">
        <f>+assessment!H238</f>
        <v>1.2962416488741843E-5</v>
      </c>
      <c r="F238" s="17">
        <f>+assessment!J238</f>
        <v>598.9702561000031</v>
      </c>
      <c r="H238" s="48">
        <v>-500.27975902580602</v>
      </c>
      <c r="J238" s="17">
        <f t="shared" si="4"/>
        <v>98.690497074197083</v>
      </c>
    </row>
    <row r="239" spans="1:10" hidden="1" outlineLevel="1" x14ac:dyDescent="0.2">
      <c r="A239" t="s">
        <v>394</v>
      </c>
      <c r="B239" t="s">
        <v>395</v>
      </c>
      <c r="D239" s="4">
        <f>+assessment!H239</f>
        <v>3.2970301447358627E-4</v>
      </c>
      <c r="F239" s="17">
        <f>+assessment!J239</f>
        <v>15234.99103640937</v>
      </c>
      <c r="H239" s="48">
        <v>-12724.768161413807</v>
      </c>
      <c r="J239" s="17">
        <f t="shared" si="4"/>
        <v>2510.222874995563</v>
      </c>
    </row>
    <row r="240" spans="1:10" hidden="1" outlineLevel="1" x14ac:dyDescent="0.2">
      <c r="A240" t="s">
        <v>396</v>
      </c>
      <c r="B240" t="s">
        <v>397</v>
      </c>
      <c r="D240" s="4">
        <f>+assessment!H240</f>
        <v>1.3879867850999578E-5</v>
      </c>
      <c r="F240" s="17">
        <f>+assessment!J240</f>
        <v>641.36405496367081</v>
      </c>
      <c r="H240" s="48">
        <v>-535.68846131729879</v>
      </c>
      <c r="J240" s="17">
        <f t="shared" si="4"/>
        <v>105.67559364637202</v>
      </c>
    </row>
    <row r="241" spans="1:10" hidden="1" outlineLevel="1" x14ac:dyDescent="0.2">
      <c r="A241" t="s">
        <v>398</v>
      </c>
      <c r="B241" t="s">
        <v>399</v>
      </c>
      <c r="D241" s="4">
        <f>+assessment!H241</f>
        <v>1.4982799068701579E-4</v>
      </c>
      <c r="F241" s="17">
        <f>+assessment!J241</f>
        <v>6923.2854869841722</v>
      </c>
      <c r="H241" s="48">
        <v>-5782.5569130047552</v>
      </c>
      <c r="J241" s="17">
        <f t="shared" si="4"/>
        <v>1140.728573979417</v>
      </c>
    </row>
    <row r="242" spans="1:10" hidden="1" outlineLevel="1" x14ac:dyDescent="0.2">
      <c r="A242" t="s">
        <v>400</v>
      </c>
      <c r="B242" t="s">
        <v>401</v>
      </c>
      <c r="D242" s="4">
        <f>+assessment!H242</f>
        <v>2.4638048281813589E-5</v>
      </c>
      <c r="F242" s="17">
        <f>+assessment!J242</f>
        <v>1138.4804756103399</v>
      </c>
      <c r="H242" s="48">
        <v>-950.89652982506914</v>
      </c>
      <c r="J242" s="17">
        <f t="shared" si="4"/>
        <v>187.58394578527077</v>
      </c>
    </row>
    <row r="243" spans="1:10" hidden="1" outlineLevel="1" x14ac:dyDescent="0.2">
      <c r="A243" t="s">
        <v>402</v>
      </c>
      <c r="B243" t="s">
        <v>403</v>
      </c>
      <c r="D243" s="4">
        <f>+assessment!H243</f>
        <v>9.3287963604832681E-4</v>
      </c>
      <c r="F243" s="17">
        <f>+assessment!J243</f>
        <v>43106.71200849364</v>
      </c>
      <c r="H243" s="48">
        <v>-36004.150917977284</v>
      </c>
      <c r="J243" s="17">
        <f t="shared" si="4"/>
        <v>7102.5610905163558</v>
      </c>
    </row>
    <row r="244" spans="1:10" hidden="1" outlineLevel="1" x14ac:dyDescent="0.2">
      <c r="A244" t="s">
        <v>404</v>
      </c>
      <c r="B244" t="s">
        <v>405</v>
      </c>
      <c r="D244" s="4">
        <f>+assessment!H244</f>
        <v>2.3482448150903876E-4</v>
      </c>
      <c r="F244" s="17">
        <f>+assessment!J244</f>
        <v>10850.822448899065</v>
      </c>
      <c r="H244" s="48">
        <v>-9062.9656225545623</v>
      </c>
      <c r="J244" s="17">
        <f t="shared" si="4"/>
        <v>1787.8568263445031</v>
      </c>
    </row>
    <row r="245" spans="1:10" hidden="1" outlineLevel="1" x14ac:dyDescent="0.2">
      <c r="A245" t="s">
        <v>406</v>
      </c>
      <c r="B245" t="s">
        <v>407</v>
      </c>
      <c r="D245" s="4">
        <f>+assessment!H245</f>
        <v>3.7292841366065578E-5</v>
      </c>
      <c r="F245" s="17">
        <f>+assessment!J245</f>
        <v>1723.2360002573248</v>
      </c>
      <c r="H245" s="48">
        <v>-1439.3036752218852</v>
      </c>
      <c r="J245" s="17">
        <f t="shared" si="4"/>
        <v>283.93232503543959</v>
      </c>
    </row>
    <row r="246" spans="1:10" hidden="1" outlineLevel="1" x14ac:dyDescent="0.2">
      <c r="A246" t="s">
        <v>408</v>
      </c>
      <c r="B246" t="s">
        <v>409</v>
      </c>
      <c r="D246" s="4">
        <f>+assessment!H246</f>
        <v>8.59460784447001E-4</v>
      </c>
      <c r="F246" s="17">
        <f>+assessment!J246</f>
        <v>39714.157203268231</v>
      </c>
      <c r="H246" s="48">
        <v>-33170.576991467249</v>
      </c>
      <c r="J246" s="17">
        <f t="shared" si="4"/>
        <v>6543.5802118009815</v>
      </c>
    </row>
    <row r="247" spans="1:10" hidden="1" outlineLevel="1" x14ac:dyDescent="0.2">
      <c r="A247" t="s">
        <v>410</v>
      </c>
      <c r="B247" t="s">
        <v>411</v>
      </c>
      <c r="D247" s="4">
        <f>+assessment!H247</f>
        <v>4.6583909751569009E-4</v>
      </c>
      <c r="F247" s="17">
        <f>+assessment!J247</f>
        <v>21525.597775901257</v>
      </c>
      <c r="H247" s="48">
        <v>-17978.890869025661</v>
      </c>
      <c r="J247" s="17">
        <f t="shared" si="4"/>
        <v>3546.7069068755955</v>
      </c>
    </row>
    <row r="248" spans="1:10" hidden="1" outlineLevel="1" x14ac:dyDescent="0.2">
      <c r="A248" t="s">
        <v>412</v>
      </c>
      <c r="B248" t="s">
        <v>413</v>
      </c>
      <c r="D248" s="4">
        <f>+assessment!H248</f>
        <v>7.8600993619185302E-6</v>
      </c>
      <c r="F248" s="17">
        <f>+assessment!J248</f>
        <v>363.20123889467595</v>
      </c>
      <c r="H248" s="48">
        <v>-303.3576816571773</v>
      </c>
      <c r="J248" s="17">
        <f t="shared" si="4"/>
        <v>59.843557237498658</v>
      </c>
    </row>
    <row r="249" spans="1:10" hidden="1" outlineLevel="1" x14ac:dyDescent="0.2">
      <c r="A249" t="s">
        <v>414</v>
      </c>
      <c r="B249" t="s">
        <v>415</v>
      </c>
      <c r="D249" s="4">
        <f>+assessment!H249</f>
        <v>1.929389828322037E-5</v>
      </c>
      <c r="F249" s="17">
        <f>+assessment!J249</f>
        <v>891.53679068289284</v>
      </c>
      <c r="H249" s="48">
        <v>-744.64100055581343</v>
      </c>
      <c r="J249" s="17">
        <f t="shared" si="4"/>
        <v>146.89579012707941</v>
      </c>
    </row>
    <row r="250" spans="1:10" hidden="1" outlineLevel="1" x14ac:dyDescent="0.2">
      <c r="A250" t="s">
        <v>416</v>
      </c>
      <c r="B250" t="s">
        <v>417</v>
      </c>
      <c r="D250" s="4">
        <f>+assessment!H250</f>
        <v>3.4523691564418315E-4</v>
      </c>
      <c r="F250" s="17">
        <f>+assessment!J250</f>
        <v>15952.785034964007</v>
      </c>
      <c r="H250" s="48">
        <v>-13324.29343828687</v>
      </c>
      <c r="J250" s="17">
        <f t="shared" si="4"/>
        <v>2628.4915966771368</v>
      </c>
    </row>
    <row r="251" spans="1:10" hidden="1" outlineLevel="1" x14ac:dyDescent="0.2">
      <c r="A251" t="s">
        <v>418</v>
      </c>
      <c r="B251" t="s">
        <v>419</v>
      </c>
      <c r="D251" s="4">
        <f>+assessment!H251</f>
        <v>1.0912001612961162E-5</v>
      </c>
      <c r="F251" s="17">
        <f>+assessment!J251</f>
        <v>504.22422442263212</v>
      </c>
      <c r="H251" s="48">
        <v>-421.14474119565051</v>
      </c>
      <c r="J251" s="17">
        <f t="shared" si="4"/>
        <v>83.079483226981608</v>
      </c>
    </row>
    <row r="252" spans="1:10" hidden="1" outlineLevel="1" x14ac:dyDescent="0.2">
      <c r="A252" t="s">
        <v>420</v>
      </c>
      <c r="B252" t="s">
        <v>421</v>
      </c>
      <c r="D252" s="4">
        <f>+assessment!H252</f>
        <v>1.5976162305412902E-5</v>
      </c>
      <c r="F252" s="17">
        <f>+assessment!J252</f>
        <v>738.23010052789868</v>
      </c>
      <c r="H252" s="48">
        <v>-616.59418483049399</v>
      </c>
      <c r="J252" s="17">
        <f t="shared" si="4"/>
        <v>121.6359156974047</v>
      </c>
    </row>
    <row r="253" spans="1:10" hidden="1" outlineLevel="1" x14ac:dyDescent="0.2">
      <c r="A253" t="s">
        <v>422</v>
      </c>
      <c r="B253" t="s">
        <v>423</v>
      </c>
      <c r="D253" s="4">
        <f>+assessment!H253</f>
        <v>9.5933292625894698E-5</v>
      </c>
      <c r="F253" s="17">
        <f>+assessment!J253</f>
        <v>4432.9071591361881</v>
      </c>
      <c r="H253" s="48">
        <v>-3702.5106051111825</v>
      </c>
      <c r="J253" s="17">
        <f t="shared" si="4"/>
        <v>730.39655402500557</v>
      </c>
    </row>
    <row r="254" spans="1:10" hidden="1" outlineLevel="1" x14ac:dyDescent="0.2">
      <c r="A254" t="s">
        <v>424</v>
      </c>
      <c r="B254" t="s">
        <v>425</v>
      </c>
      <c r="D254" s="4">
        <f>+assessment!H254</f>
        <v>3.2825301704245474E-5</v>
      </c>
      <c r="F254" s="17">
        <f>+assessment!J254</f>
        <v>1516.7989229036223</v>
      </c>
      <c r="H254" s="48">
        <v>-1266.8806036908354</v>
      </c>
      <c r="J254" s="17">
        <f t="shared" si="4"/>
        <v>249.91831921278686</v>
      </c>
    </row>
    <row r="255" spans="1:10" hidden="1" outlineLevel="1" x14ac:dyDescent="0.2">
      <c r="A255" t="s">
        <v>426</v>
      </c>
      <c r="B255" t="s">
        <v>427</v>
      </c>
      <c r="D255" s="4">
        <f>+assessment!H255</f>
        <v>1.1410015336936085E-4</v>
      </c>
      <c r="F255" s="17">
        <f>+assessment!J255</f>
        <v>5272.3655457339164</v>
      </c>
      <c r="H255" s="48">
        <v>-4403.6540009348091</v>
      </c>
      <c r="J255" s="17">
        <f t="shared" si="4"/>
        <v>868.71154479910729</v>
      </c>
    </row>
    <row r="256" spans="1:10" hidden="1" outlineLevel="1" x14ac:dyDescent="0.2">
      <c r="A256" t="s">
        <v>428</v>
      </c>
      <c r="B256" t="s">
        <v>429</v>
      </c>
      <c r="D256" s="4">
        <f>+assessment!H256</f>
        <v>4.1370508535827825E-6</v>
      </c>
      <c r="F256" s="17">
        <f>+assessment!J256</f>
        <v>191.16577618234919</v>
      </c>
      <c r="H256" s="48">
        <v>-159.66797594456762</v>
      </c>
      <c r="J256" s="17">
        <f t="shared" si="4"/>
        <v>31.497800237781576</v>
      </c>
    </row>
    <row r="257" spans="1:10" hidden="1" outlineLevel="1" x14ac:dyDescent="0.2">
      <c r="A257" t="s">
        <v>430</v>
      </c>
      <c r="B257" t="s">
        <v>431</v>
      </c>
      <c r="D257" s="4">
        <f>+assessment!H257</f>
        <v>3.7897135256037524E-5</v>
      </c>
      <c r="F257" s="17">
        <f>+assessment!J257</f>
        <v>1751.1593482187584</v>
      </c>
      <c r="H257" s="48">
        <v>-1462.6261785466704</v>
      </c>
      <c r="J257" s="17">
        <f t="shared" si="4"/>
        <v>288.53316967208798</v>
      </c>
    </row>
    <row r="258" spans="1:10" hidden="1" outlineLevel="1" x14ac:dyDescent="0.2">
      <c r="A258" t="s">
        <v>432</v>
      </c>
      <c r="B258" t="s">
        <v>433</v>
      </c>
      <c r="D258" s="4">
        <f>+assessment!H258</f>
        <v>6.3122091210846184E-6</v>
      </c>
      <c r="F258" s="17">
        <f>+assessment!J258</f>
        <v>291.6759785566652</v>
      </c>
      <c r="H258" s="48">
        <v>-243.61741969634988</v>
      </c>
      <c r="J258" s="17">
        <f t="shared" si="4"/>
        <v>48.058558860315316</v>
      </c>
    </row>
    <row r="259" spans="1:10" hidden="1" outlineLevel="1" x14ac:dyDescent="0.2">
      <c r="A259" t="s">
        <v>434</v>
      </c>
      <c r="B259" t="s">
        <v>435</v>
      </c>
      <c r="D259" s="4">
        <f>+assessment!H259</f>
        <v>2.0733045715905097E-4</v>
      </c>
      <c r="F259" s="17">
        <f>+assessment!J259</f>
        <v>9580.3723888786335</v>
      </c>
      <c r="H259" s="48">
        <v>-8001.843733097623</v>
      </c>
      <c r="J259" s="17">
        <f t="shared" si="4"/>
        <v>1578.5286557810105</v>
      </c>
    </row>
    <row r="260" spans="1:10" hidden="1" outlineLevel="1" x14ac:dyDescent="0.2">
      <c r="A260" t="s">
        <v>436</v>
      </c>
      <c r="B260" t="s">
        <v>437</v>
      </c>
      <c r="D260" s="4">
        <f>+assessment!H260</f>
        <v>4.6486596415097128E-6</v>
      </c>
      <c r="F260" s="17">
        <f>+assessment!J260</f>
        <v>214.80631010546099</v>
      </c>
      <c r="H260" s="48">
        <v>-179.41333140061749</v>
      </c>
      <c r="J260" s="17">
        <f t="shared" si="4"/>
        <v>35.3929787048435</v>
      </c>
    </row>
    <row r="261" spans="1:10" hidden="1" outlineLevel="1" x14ac:dyDescent="0.2">
      <c r="A261" t="s">
        <v>438</v>
      </c>
      <c r="B261" t="s">
        <v>439</v>
      </c>
      <c r="D261" s="4">
        <f>+assessment!H261</f>
        <v>1.2546187259461414E-5</v>
      </c>
      <c r="F261" s="17">
        <f>+assessment!J261</f>
        <v>579.73704227178393</v>
      </c>
      <c r="H261" s="48">
        <v>-484.21554301293816</v>
      </c>
      <c r="J261" s="17">
        <f t="shared" si="4"/>
        <v>95.521499258845779</v>
      </c>
    </row>
    <row r="262" spans="1:10" hidden="1" outlineLevel="1" x14ac:dyDescent="0.2">
      <c r="A262" t="s">
        <v>440</v>
      </c>
      <c r="B262" t="s">
        <v>441</v>
      </c>
      <c r="D262" s="29">
        <f>+assessment!H262</f>
        <v>1.1027035843782698E-5</v>
      </c>
      <c r="F262" s="23">
        <f>+assessment!J262</f>
        <v>509.53975202933145</v>
      </c>
      <c r="H262" s="23">
        <v>-425.58444557678195</v>
      </c>
      <c r="J262" s="23">
        <f>SUM(F262:H262)</f>
        <v>83.955306452549507</v>
      </c>
    </row>
    <row r="263" spans="1:10" collapsed="1" x14ac:dyDescent="0.2">
      <c r="B263" t="s">
        <v>485</v>
      </c>
      <c r="D263" s="4">
        <f>SUBTOTAL(9,D142:D262)</f>
        <v>1.9735171535285131E-2</v>
      </c>
      <c r="F263" s="17">
        <f>SUBTOTAL(9,F142:F262)</f>
        <v>911927.24434783019</v>
      </c>
      <c r="H263" s="17">
        <f>SUBTOTAL(9,H142:H262)</f>
        <v>-761671.78153706237</v>
      </c>
      <c r="J263" s="17">
        <f>SUBTOTAL(9,J142:J262)</f>
        <v>150255.46281076808</v>
      </c>
    </row>
    <row r="264" spans="1:10" x14ac:dyDescent="0.2">
      <c r="D264" s="8"/>
      <c r="F264" s="23"/>
      <c r="H264" s="23"/>
      <c r="J264" s="23"/>
    </row>
    <row r="265" spans="1:10" x14ac:dyDescent="0.2">
      <c r="D265" s="9">
        <f>SUBTOTAL(9,D4:D264)</f>
        <v>0.99999999999999933</v>
      </c>
      <c r="F265" s="17">
        <f>SUBTOTAL(9,F4:F264)</f>
        <v>46208224.87999998</v>
      </c>
      <c r="H265" s="17">
        <f>SUBTOTAL(9,H4:H264)</f>
        <v>-38594636.551537052</v>
      </c>
      <c r="J265" s="17">
        <f>SUBTOTAL(9,J4:J264)</f>
        <v>7613588.3284629229</v>
      </c>
    </row>
    <row r="266" spans="1:10" x14ac:dyDescent="0.2">
      <c r="F266" s="17"/>
    </row>
    <row r="267" spans="1:10" x14ac:dyDescent="0.2">
      <c r="F267" s="17"/>
    </row>
    <row r="268" spans="1:10" x14ac:dyDescent="0.2">
      <c r="D268" s="10" t="s">
        <v>576</v>
      </c>
      <c r="F268" s="17">
        <f>+assessment!J268</f>
        <v>38000000</v>
      </c>
      <c r="H268" s="17">
        <f>+$H$265*(F268/$F$273)</f>
        <v>-31738855.858823195</v>
      </c>
      <c r="J268" s="17">
        <f>SUM(F268:H268)</f>
        <v>6261144.1411768049</v>
      </c>
    </row>
    <row r="269" spans="1:10" x14ac:dyDescent="0.2">
      <c r="D269" s="10" t="s">
        <v>513</v>
      </c>
      <c r="F269" s="17">
        <f>+assessment!J269</f>
        <v>-4482761.8899999997</v>
      </c>
      <c r="H269" s="17">
        <f>+$H$265*(F269/$F$273)</f>
        <v>3744150.8809509431</v>
      </c>
      <c r="J269" s="17">
        <f>SUM(F269:H269)</f>
        <v>-738611.00904905656</v>
      </c>
    </row>
    <row r="270" spans="1:10" x14ac:dyDescent="0.2">
      <c r="D270" s="46" t="s">
        <v>577</v>
      </c>
      <c r="F270" s="17">
        <f>+assessment!J270</f>
        <v>13099820</v>
      </c>
      <c r="H270" s="17">
        <f t="shared" ref="H270:H271" si="5">+$H$265*(F270/$F$273)</f>
        <v>-10941402.598856034</v>
      </c>
      <c r="J270" s="17">
        <f>SUM(F270:H270)</f>
        <v>2158417.4011439662</v>
      </c>
    </row>
    <row r="271" spans="1:10" x14ac:dyDescent="0.2">
      <c r="D271" s="10" t="s">
        <v>513</v>
      </c>
      <c r="F271" s="17">
        <f>+assessment!J271</f>
        <v>-408833.23</v>
      </c>
      <c r="H271" s="17">
        <f t="shared" si="5"/>
        <v>341471.02519123978</v>
      </c>
      <c r="J271" s="17">
        <f>SUM(F271:H271)</f>
        <v>-67362.204808760202</v>
      </c>
    </row>
    <row r="272" spans="1:10" x14ac:dyDescent="0.2">
      <c r="F272" s="17"/>
      <c r="H272" s="17"/>
    </row>
    <row r="273" spans="6:14" ht="13.5" thickBot="1" x14ac:dyDescent="0.25">
      <c r="F273" s="18">
        <f>SUM(F268:F272)</f>
        <v>46208224.880000003</v>
      </c>
      <c r="H273" s="18">
        <f>SUM(H268:H272)</f>
        <v>-38594636.551537044</v>
      </c>
      <c r="J273" s="18">
        <f>SUM(J268:J272)</f>
        <v>7613588.3284629546</v>
      </c>
    </row>
    <row r="274" spans="6:14" ht="13.5" thickTop="1" x14ac:dyDescent="0.2"/>
    <row r="276" spans="6:14" x14ac:dyDescent="0.2">
      <c r="F276" s="17"/>
    </row>
    <row r="277" spans="6:14" x14ac:dyDescent="0.2">
      <c r="F277" s="17"/>
    </row>
    <row r="278" spans="6:14" x14ac:dyDescent="0.2">
      <c r="F278" s="17"/>
    </row>
    <row r="279" spans="6:14" x14ac:dyDescent="0.2">
      <c r="F279" s="17"/>
    </row>
    <row r="280" spans="6:14" x14ac:dyDescent="0.2">
      <c r="F280" s="17"/>
    </row>
    <row r="281" spans="6:14" x14ac:dyDescent="0.2">
      <c r="N281" s="49"/>
    </row>
    <row r="282" spans="6:14" x14ac:dyDescent="0.2">
      <c r="F282" s="17"/>
    </row>
  </sheetData>
  <phoneticPr fontId="6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2014  Assessment Final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285"/>
  <sheetViews>
    <sheetView tabSelected="1" workbookViewId="0">
      <pane xSplit="2" ySplit="3" topLeftCell="C135" activePane="bottomRight" state="frozen"/>
      <selection activeCell="D52" sqref="D52"/>
      <selection pane="topRight" activeCell="D52" sqref="D52"/>
      <selection pane="bottomLeft" activeCell="D52" sqref="D52"/>
      <selection pane="bottomRight" activeCell="D278" sqref="D278"/>
    </sheetView>
  </sheetViews>
  <sheetFormatPr defaultRowHeight="12.75" outlineLevelRow="1" x14ac:dyDescent="0.2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customWidth="1"/>
    <col min="16" max="16" width="12.85546875" bestFit="1" customWidth="1"/>
    <col min="17" max="17" width="1.5703125" customWidth="1"/>
    <col min="18" max="18" width="10" customWidth="1"/>
    <col min="19" max="19" width="10.140625" customWidth="1"/>
    <col min="20" max="20" width="1.5703125" customWidth="1"/>
    <col min="21" max="21" width="6.42578125" customWidth="1"/>
  </cols>
  <sheetData>
    <row r="1" spans="1:24" x14ac:dyDescent="0.2">
      <c r="F1" s="1" t="s">
        <v>458</v>
      </c>
      <c r="H1" s="1" t="s">
        <v>0</v>
      </c>
      <c r="J1" s="1"/>
      <c r="O1" s="1" t="s">
        <v>584</v>
      </c>
      <c r="R1" s="1" t="s">
        <v>584</v>
      </c>
    </row>
    <row r="2" spans="1:24" x14ac:dyDescent="0.2">
      <c r="A2" s="20" t="s">
        <v>462</v>
      </c>
      <c r="B2" s="20"/>
      <c r="C2" s="1" t="s">
        <v>514</v>
      </c>
      <c r="D2" s="1" t="s">
        <v>471</v>
      </c>
      <c r="E2" s="1" t="s">
        <v>470</v>
      </c>
      <c r="F2" s="1" t="s">
        <v>459</v>
      </c>
      <c r="H2" s="1" t="s">
        <v>3</v>
      </c>
      <c r="J2" s="1" t="s">
        <v>3</v>
      </c>
      <c r="L2" s="1" t="s">
        <v>4</v>
      </c>
      <c r="O2" s="1" t="s">
        <v>585</v>
      </c>
      <c r="R2" s="1" t="s">
        <v>585</v>
      </c>
    </row>
    <row r="3" spans="1:24" x14ac:dyDescent="0.2">
      <c r="A3" s="12" t="s">
        <v>460</v>
      </c>
      <c r="B3" s="12" t="s">
        <v>461</v>
      </c>
      <c r="C3" s="12">
        <v>0.125</v>
      </c>
      <c r="D3" s="12">
        <v>0.125</v>
      </c>
      <c r="E3" s="12">
        <v>0.15</v>
      </c>
      <c r="F3" s="12">
        <v>0.6</v>
      </c>
      <c r="G3" s="12"/>
      <c r="H3" s="12" t="s">
        <v>5</v>
      </c>
      <c r="I3" s="12"/>
      <c r="J3" s="12" t="s">
        <v>6</v>
      </c>
      <c r="K3" s="12"/>
      <c r="L3" s="12" t="s">
        <v>1</v>
      </c>
      <c r="M3" s="12"/>
      <c r="N3" s="12"/>
      <c r="O3" s="12" t="s">
        <v>3</v>
      </c>
      <c r="P3" s="12" t="s">
        <v>468</v>
      </c>
      <c r="Q3" s="12"/>
      <c r="R3" s="12" t="s">
        <v>5</v>
      </c>
      <c r="S3" s="12" t="s">
        <v>468</v>
      </c>
      <c r="T3" s="12"/>
      <c r="U3" s="12"/>
      <c r="V3" s="12"/>
      <c r="W3" s="12"/>
      <c r="X3" s="12"/>
    </row>
    <row r="4" spans="1:24" ht="6.75" customHeight="1" x14ac:dyDescent="0.2">
      <c r="C4" s="4"/>
      <c r="D4" s="4"/>
      <c r="E4" s="4"/>
      <c r="F4" s="4"/>
      <c r="H4" s="5"/>
      <c r="J4" s="6"/>
      <c r="O4" s="6"/>
      <c r="R4" s="6"/>
    </row>
    <row r="5" spans="1:24" x14ac:dyDescent="0.2">
      <c r="A5" t="s">
        <v>7</v>
      </c>
      <c r="B5" t="s">
        <v>521</v>
      </c>
      <c r="C5" s="4">
        <f>+payroll!G5</f>
        <v>2.9634644819896395E-3</v>
      </c>
      <c r="D5" s="4">
        <f>+IFR!T5</f>
        <v>2.8633700771938594E-3</v>
      </c>
      <c r="E5" s="4">
        <f>+claims!R5</f>
        <v>4.3350194277318052E-5</v>
      </c>
      <c r="F5" s="4">
        <f>+costs!L5</f>
        <v>1.2721376043713458E-4</v>
      </c>
      <c r="H5" s="4">
        <f>(C5*$C$3)+(D5*$D$3)+(E5*$E$3)+(F5*$F$3)</f>
        <v>8.1118510530181595E-4</v>
      </c>
      <c r="J5" s="17">
        <f t="shared" ref="J5:J37" si="0">(+H5*$J$273)</f>
        <v>37483.423765092797</v>
      </c>
      <c r="L5" s="7">
        <f>+J5/payroll!F5</f>
        <v>1.5138365991620262E-3</v>
      </c>
      <c r="O5" s="17">
        <v>41743.192905240481</v>
      </c>
      <c r="P5" s="17">
        <f t="shared" ref="P5:P65" si="1">+J5-O5</f>
        <v>-4259.7691401476841</v>
      </c>
      <c r="R5" s="4">
        <v>8.1118510530181595E-4</v>
      </c>
      <c r="S5" s="4">
        <f t="shared" ref="S5:S54" si="2">+H5-R5</f>
        <v>0</v>
      </c>
    </row>
    <row r="6" spans="1:24" x14ac:dyDescent="0.2">
      <c r="A6" t="s">
        <v>8</v>
      </c>
      <c r="B6" t="s">
        <v>522</v>
      </c>
      <c r="C6" s="4">
        <f>+payroll!G6</f>
        <v>3.1789471679628195E-3</v>
      </c>
      <c r="D6" s="4">
        <f>+IFR!T6</f>
        <v>4.158960796809991E-3</v>
      </c>
      <c r="E6" s="4">
        <f>+claims!R6</f>
        <v>4.3350194277318052E-5</v>
      </c>
      <c r="F6" s="4">
        <f>+costs!L6</f>
        <v>0</v>
      </c>
      <c r="H6" s="4">
        <f t="shared" ref="H6:H55" si="3">(C6*$C$3)+(D6*$D$3)+(E6*$E$3)+(F6*$F$3)</f>
        <v>9.2374102473819907E-4</v>
      </c>
      <c r="J6" s="17">
        <f t="shared" si="0"/>
        <v>42684.433001984347</v>
      </c>
      <c r="L6" s="7">
        <f>+J6/payroll!F6</f>
        <v>1.6070362782821047E-3</v>
      </c>
      <c r="O6" s="17">
        <v>47535.266042371753</v>
      </c>
      <c r="P6" s="17">
        <f t="shared" si="1"/>
        <v>-4850.8330403874061</v>
      </c>
      <c r="R6" s="4">
        <v>9.2374102473819907E-4</v>
      </c>
      <c r="S6" s="4">
        <f t="shared" si="2"/>
        <v>0</v>
      </c>
    </row>
    <row r="7" spans="1:24" x14ac:dyDescent="0.2">
      <c r="A7" t="s">
        <v>9</v>
      </c>
      <c r="B7" t="s">
        <v>10</v>
      </c>
      <c r="C7" s="4">
        <f>+payroll!G7</f>
        <v>2.9690011986637792E-3</v>
      </c>
      <c r="D7" s="4">
        <f>+IFR!T7</f>
        <v>2.4390966866971267E-3</v>
      </c>
      <c r="E7" s="4">
        <f>+claims!R7</f>
        <v>4.3350194277318052E-5</v>
      </c>
      <c r="F7" s="4">
        <f>+costs!L7</f>
        <v>9.4297839782899668E-5</v>
      </c>
      <c r="H7" s="4">
        <f t="shared" si="3"/>
        <v>7.3909346868145077E-4</v>
      </c>
      <c r="J7" s="17">
        <f t="shared" si="0"/>
        <v>34152.197208171718</v>
      </c>
      <c r="L7" s="7">
        <f>+J7/payroll!F7</f>
        <v>1.3767267503402264E-3</v>
      </c>
      <c r="O7" s="17">
        <v>38033.392177108617</v>
      </c>
      <c r="P7" s="17">
        <f t="shared" si="1"/>
        <v>-3881.1949689368994</v>
      </c>
      <c r="R7" s="4">
        <v>7.3909346868145077E-4</v>
      </c>
      <c r="S7" s="4">
        <f t="shared" si="2"/>
        <v>0</v>
      </c>
    </row>
    <row r="8" spans="1:24" x14ac:dyDescent="0.2">
      <c r="A8" t="s">
        <v>11</v>
      </c>
      <c r="B8" t="s">
        <v>12</v>
      </c>
      <c r="C8" s="4">
        <f>+payroll!G8</f>
        <v>1.4618601967613214E-3</v>
      </c>
      <c r="D8" s="4">
        <f>+IFR!T8</f>
        <v>8.1185788251144188E-4</v>
      </c>
      <c r="E8" s="4">
        <f>+claims!R8</f>
        <v>0</v>
      </c>
      <c r="F8" s="4">
        <f>+costs!L8</f>
        <v>0</v>
      </c>
      <c r="H8" s="4">
        <f t="shared" si="3"/>
        <v>2.8421475990909542E-4</v>
      </c>
      <c r="J8" s="17">
        <f t="shared" si="0"/>
        <v>13133.05954009469</v>
      </c>
      <c r="L8" s="7">
        <f>+J8/payroll!F8</f>
        <v>1.0752254767754379E-3</v>
      </c>
      <c r="O8" s="17">
        <v>14625.553984978254</v>
      </c>
      <c r="P8" s="17">
        <f t="shared" si="1"/>
        <v>-1492.4944448835649</v>
      </c>
      <c r="R8" s="4">
        <v>2.8421475990909542E-4</v>
      </c>
      <c r="S8" s="4">
        <f t="shared" si="2"/>
        <v>0</v>
      </c>
    </row>
    <row r="9" spans="1:24" x14ac:dyDescent="0.2">
      <c r="A9" t="s">
        <v>13</v>
      </c>
      <c r="B9" t="s">
        <v>14</v>
      </c>
      <c r="C9" s="4">
        <f>+payroll!G9</f>
        <v>1.3473199997587299E-4</v>
      </c>
      <c r="D9" s="4">
        <f>+IFR!T9</f>
        <v>1.3662853736454546E-4</v>
      </c>
      <c r="E9" s="4">
        <f>+claims!R9</f>
        <v>0</v>
      </c>
      <c r="F9" s="4">
        <f>+costs!L9</f>
        <v>0</v>
      </c>
      <c r="H9" s="4">
        <f t="shared" si="3"/>
        <v>3.3920067167552309E-5</v>
      </c>
      <c r="J9" s="17">
        <f t="shared" si="0"/>
        <v>1567.3860916229619</v>
      </c>
      <c r="L9" s="7">
        <f>+J9/payroll!F9</f>
        <v>1.3923380972480444E-3</v>
      </c>
      <c r="O9" s="17">
        <v>1745.5102391297328</v>
      </c>
      <c r="P9" s="17">
        <f t="shared" si="1"/>
        <v>-178.1241475067709</v>
      </c>
      <c r="R9" s="4">
        <v>3.3920067167552309E-5</v>
      </c>
      <c r="S9" s="4">
        <f t="shared" si="2"/>
        <v>0</v>
      </c>
    </row>
    <row r="10" spans="1:24" x14ac:dyDescent="0.2">
      <c r="A10" t="s">
        <v>15</v>
      </c>
      <c r="B10" t="s">
        <v>16</v>
      </c>
      <c r="C10" s="4">
        <f>+payroll!G10</f>
        <v>2.3693840311086434E-4</v>
      </c>
      <c r="D10" s="4">
        <f>+IFR!T10</f>
        <v>1.6203971091311304E-4</v>
      </c>
      <c r="E10" s="4">
        <f>+claims!R10</f>
        <v>0</v>
      </c>
      <c r="F10" s="4">
        <f>+costs!L10</f>
        <v>0</v>
      </c>
      <c r="H10" s="4">
        <f t="shared" si="3"/>
        <v>4.9872264252997169E-5</v>
      </c>
      <c r="J10" s="17">
        <f t="shared" si="0"/>
        <v>2304.5088018772785</v>
      </c>
      <c r="L10" s="7">
        <f>+J10/payroll!F10</f>
        <v>1.1640788225988931E-3</v>
      </c>
      <c r="O10" s="17">
        <v>2566.4025802833357</v>
      </c>
      <c r="P10" s="17">
        <f t="shared" si="1"/>
        <v>-261.89377840605721</v>
      </c>
      <c r="R10" s="4">
        <v>4.9872264252997169E-5</v>
      </c>
      <c r="S10" s="4">
        <f t="shared" si="2"/>
        <v>0</v>
      </c>
    </row>
    <row r="11" spans="1:24" x14ac:dyDescent="0.2">
      <c r="A11" t="s">
        <v>17</v>
      </c>
      <c r="B11" t="s">
        <v>18</v>
      </c>
      <c r="C11" s="4">
        <f>+payroll!G11</f>
        <v>6.2741864098197705E-4</v>
      </c>
      <c r="D11" s="4">
        <f>+IFR!T11</f>
        <v>3.8782879079451207E-4</v>
      </c>
      <c r="E11" s="4">
        <f>+claims!R11</f>
        <v>8.6700388554636105E-5</v>
      </c>
      <c r="F11" s="4">
        <f>+costs!L11</f>
        <v>3.471718224177756E-6</v>
      </c>
      <c r="H11" s="4">
        <f t="shared" si="3"/>
        <v>1.4199401818976322E-4</v>
      </c>
      <c r="J11" s="17">
        <f t="shared" si="0"/>
        <v>6561.2915241273895</v>
      </c>
      <c r="L11" s="7">
        <f>+J11/payroll!F11</f>
        <v>1.2516168202931454E-3</v>
      </c>
      <c r="O11" s="17">
        <v>7306.9434509404118</v>
      </c>
      <c r="P11" s="17">
        <f t="shared" si="1"/>
        <v>-745.65192681302233</v>
      </c>
      <c r="R11" s="4">
        <v>1.4199401818976322E-4</v>
      </c>
      <c r="S11" s="4">
        <f t="shared" si="2"/>
        <v>0</v>
      </c>
    </row>
    <row r="12" spans="1:24" x14ac:dyDescent="0.2">
      <c r="A12" t="s">
        <v>19</v>
      </c>
      <c r="B12" t="s">
        <v>20</v>
      </c>
      <c r="C12" s="4">
        <f>+payroll!G12</f>
        <v>1.3912898497701176E-4</v>
      </c>
      <c r="D12" s="4">
        <f>+IFR!T12</f>
        <v>1.1077913925698489E-4</v>
      </c>
      <c r="E12" s="4">
        <f>+claims!R12</f>
        <v>4.3350194277318052E-5</v>
      </c>
      <c r="F12" s="4">
        <f>+costs!L12</f>
        <v>9.8802031252892162E-8</v>
      </c>
      <c r="H12" s="4">
        <f t="shared" si="3"/>
        <v>3.7800325889599022E-5</v>
      </c>
      <c r="J12" s="17">
        <f t="shared" si="0"/>
        <v>1746.6859592438777</v>
      </c>
      <c r="L12" s="7">
        <f>+J12/payroll!F12</f>
        <v>1.5025768270606607E-3</v>
      </c>
      <c r="O12" s="17">
        <v>1945.1864749210351</v>
      </c>
      <c r="P12" s="17">
        <f t="shared" si="1"/>
        <v>-198.50051567715741</v>
      </c>
      <c r="R12" s="4">
        <v>3.7800325889599022E-5</v>
      </c>
      <c r="S12" s="4">
        <f t="shared" si="2"/>
        <v>0</v>
      </c>
    </row>
    <row r="13" spans="1:24" x14ac:dyDescent="0.2">
      <c r="A13" t="s">
        <v>21</v>
      </c>
      <c r="B13" t="s">
        <v>22</v>
      </c>
      <c r="C13" s="4">
        <f>+payroll!G13</f>
        <v>5.8717668753726943E-4</v>
      </c>
      <c r="D13" s="4">
        <f>+IFR!T13</f>
        <v>3.5968448382547446E-4</v>
      </c>
      <c r="E13" s="4">
        <f>+claims!R13</f>
        <v>0</v>
      </c>
      <c r="F13" s="4">
        <f>+costs!L13</f>
        <v>0</v>
      </c>
      <c r="H13" s="4">
        <f t="shared" si="3"/>
        <v>1.1835764642034299E-4</v>
      </c>
      <c r="J13" s="17">
        <f t="shared" si="0"/>
        <v>5469.0967420587358</v>
      </c>
      <c r="L13" s="7">
        <f>+J13/payroll!F13</f>
        <v>1.1147725735728088E-3</v>
      </c>
      <c r="O13" s="17">
        <v>6090.6271996899823</v>
      </c>
      <c r="P13" s="17">
        <f t="shared" si="1"/>
        <v>-621.53045763124646</v>
      </c>
      <c r="R13" s="4">
        <v>1.1835764642034299E-4</v>
      </c>
      <c r="S13" s="4">
        <f t="shared" si="2"/>
        <v>0</v>
      </c>
    </row>
    <row r="14" spans="1:24" x14ac:dyDescent="0.2">
      <c r="A14" t="s">
        <v>23</v>
      </c>
      <c r="B14" t="s">
        <v>24</v>
      </c>
      <c r="C14" s="4">
        <f>+payroll!G14</f>
        <v>1.5894162945948836E-3</v>
      </c>
      <c r="D14" s="4">
        <f>+IFR!T14</f>
        <v>1.033149311767263E-3</v>
      </c>
      <c r="E14" s="4">
        <f>+claims!R14</f>
        <v>2.6010116566390831E-4</v>
      </c>
      <c r="F14" s="4">
        <f>+costs!L14</f>
        <v>1.3872347880807933E-5</v>
      </c>
      <c r="H14" s="4">
        <f t="shared" si="3"/>
        <v>3.7515928437333935E-4</v>
      </c>
      <c r="J14" s="17">
        <f t="shared" si="0"/>
        <v>17335.444578143135</v>
      </c>
      <c r="L14" s="7">
        <f>+J14/payroll!F14</f>
        <v>1.3053795271289195E-3</v>
      </c>
      <c r="O14" s="17">
        <v>19305.515196758406</v>
      </c>
      <c r="P14" s="17">
        <f t="shared" si="1"/>
        <v>-1970.0706186152711</v>
      </c>
      <c r="R14" s="4">
        <v>3.7515928437333935E-4</v>
      </c>
      <c r="S14" s="4">
        <f t="shared" si="2"/>
        <v>0</v>
      </c>
    </row>
    <row r="15" spans="1:24" x14ac:dyDescent="0.2">
      <c r="A15" t="s">
        <v>25</v>
      </c>
      <c r="B15" t="s">
        <v>26</v>
      </c>
      <c r="C15" s="4">
        <f>+payroll!G15</f>
        <v>4.3285080856197751E-5</v>
      </c>
      <c r="D15" s="4">
        <f>+IFR!T15</f>
        <v>2.2319808973007798E-5</v>
      </c>
      <c r="E15" s="4">
        <f>+claims!R15</f>
        <v>0</v>
      </c>
      <c r="F15" s="4">
        <f>+costs!L15</f>
        <v>0</v>
      </c>
      <c r="H15" s="4">
        <f t="shared" si="3"/>
        <v>8.2006112286506936E-6</v>
      </c>
      <c r="J15" s="17">
        <f t="shared" si="0"/>
        <v>378.93568780694437</v>
      </c>
      <c r="L15" s="7">
        <f>+J15/payroll!F15</f>
        <v>1.0477719069486751E-3</v>
      </c>
      <c r="O15" s="17">
        <v>421.99948473053001</v>
      </c>
      <c r="P15" s="17">
        <f t="shared" si="1"/>
        <v>-43.063796923585642</v>
      </c>
      <c r="R15" s="4">
        <v>8.2006112286506936E-6</v>
      </c>
      <c r="S15" s="4">
        <f t="shared" si="2"/>
        <v>0</v>
      </c>
    </row>
    <row r="16" spans="1:24" x14ac:dyDescent="0.2">
      <c r="A16" t="s">
        <v>555</v>
      </c>
      <c r="B16" t="s">
        <v>556</v>
      </c>
      <c r="C16" s="4">
        <f>+payroll!G16</f>
        <v>6.8057902564498904E-5</v>
      </c>
      <c r="D16" s="4">
        <f>+IFR!T16</f>
        <v>4.4075087078030395E-5</v>
      </c>
      <c r="E16" s="4">
        <f>+claims!R16</f>
        <v>1.3005058283195416E-4</v>
      </c>
      <c r="F16" s="4">
        <f>+costs!L16</f>
        <v>1.5163478140589266E-6</v>
      </c>
      <c r="H16" s="4">
        <f>(C16*$C$3)+(D16*$D$3)+(E16*$E$3)+(F16*$F$3)</f>
        <v>3.4434019818544642E-5</v>
      </c>
      <c r="J16" s="17">
        <f>(+H16*$J$273)</f>
        <v>1591.1349312976877</v>
      </c>
      <c r="L16" s="7">
        <f>+J16/payroll!F16</f>
        <v>2.7981302325041789E-3</v>
      </c>
      <c r="O16" s="17">
        <v>1771.9579937967151</v>
      </c>
      <c r="P16" s="17">
        <f>+J16-O16</f>
        <v>-180.8230624990274</v>
      </c>
      <c r="R16" s="4">
        <v>3.4434019818544642E-5</v>
      </c>
      <c r="S16" s="4">
        <f>+H16-R16</f>
        <v>0</v>
      </c>
    </row>
    <row r="17" spans="1:19" x14ac:dyDescent="0.2">
      <c r="A17" t="s">
        <v>27</v>
      </c>
      <c r="B17" t="s">
        <v>523</v>
      </c>
      <c r="C17" s="4">
        <f>+payroll!G17</f>
        <v>4.0802397344319138E-4</v>
      </c>
      <c r="D17" s="4">
        <f>+IFR!T17</f>
        <v>2.4579558693501663E-4</v>
      </c>
      <c r="E17" s="4">
        <f>+claims!R17</f>
        <v>0</v>
      </c>
      <c r="F17" s="4">
        <f>+costs!L17</f>
        <v>0</v>
      </c>
      <c r="H17" s="4">
        <f t="shared" si="3"/>
        <v>8.1727445047275995E-5</v>
      </c>
      <c r="J17" s="17">
        <f t="shared" si="0"/>
        <v>3776.4801596123716</v>
      </c>
      <c r="L17" s="7">
        <f>+J17/payroll!F17</f>
        <v>1.1077480671905257E-3</v>
      </c>
      <c r="O17" s="17">
        <v>4205.6547660494198</v>
      </c>
      <c r="P17" s="17">
        <f t="shared" si="1"/>
        <v>-429.17460643704817</v>
      </c>
      <c r="R17" s="4">
        <v>8.1727445047275995E-5</v>
      </c>
      <c r="S17" s="4">
        <f t="shared" si="2"/>
        <v>0</v>
      </c>
    </row>
    <row r="18" spans="1:19" x14ac:dyDescent="0.2">
      <c r="A18" t="s">
        <v>28</v>
      </c>
      <c r="B18" t="s">
        <v>524</v>
      </c>
      <c r="C18" s="4">
        <f>+payroll!G18</f>
        <v>3.2302557987409151E-4</v>
      </c>
      <c r="D18" s="4">
        <f>+IFR!T18</f>
        <v>1.9887061922661467E-4</v>
      </c>
      <c r="E18" s="4">
        <f>+claims!R18</f>
        <v>0</v>
      </c>
      <c r="F18" s="4">
        <f>+costs!L18</f>
        <v>0</v>
      </c>
      <c r="H18" s="4">
        <f t="shared" si="3"/>
        <v>6.5237024887588273E-5</v>
      </c>
      <c r="J18" s="17">
        <f t="shared" si="0"/>
        <v>3014.4871165078357</v>
      </c>
      <c r="L18" s="7">
        <f>+J18/payroll!F18</f>
        <v>1.1169043738813705E-3</v>
      </c>
      <c r="O18" s="17">
        <v>3357.0657259952468</v>
      </c>
      <c r="P18" s="17">
        <f t="shared" si="1"/>
        <v>-342.57860948741109</v>
      </c>
      <c r="R18" s="4">
        <v>6.5237024887588273E-5</v>
      </c>
      <c r="S18" s="4">
        <f t="shared" si="2"/>
        <v>0</v>
      </c>
    </row>
    <row r="19" spans="1:19" x14ac:dyDescent="0.2">
      <c r="A19" t="s">
        <v>29</v>
      </c>
      <c r="B19" t="s">
        <v>525</v>
      </c>
      <c r="C19" s="4">
        <f>+payroll!G19</f>
        <v>3.091233877919077E-4</v>
      </c>
      <c r="D19" s="4">
        <f>+IFR!T19</f>
        <v>1.7449760760230245E-4</v>
      </c>
      <c r="E19" s="4">
        <f>+claims!R19</f>
        <v>0</v>
      </c>
      <c r="F19" s="4">
        <f>+costs!L19</f>
        <v>0</v>
      </c>
      <c r="H19" s="4">
        <f t="shared" si="3"/>
        <v>6.0452624424276266E-5</v>
      </c>
      <c r="J19" s="17">
        <f t="shared" si="0"/>
        <v>2793.4084639831385</v>
      </c>
      <c r="L19" s="7">
        <f>+J19/payroll!F19</f>
        <v>1.0815386765641144E-3</v>
      </c>
      <c r="O19" s="17">
        <v>3110.8627938030354</v>
      </c>
      <c r="P19" s="17">
        <f t="shared" si="1"/>
        <v>-317.45432981989688</v>
      </c>
      <c r="R19" s="4">
        <v>6.0452624424276266E-5</v>
      </c>
      <c r="S19" s="4">
        <f t="shared" si="2"/>
        <v>0</v>
      </c>
    </row>
    <row r="20" spans="1:19" x14ac:dyDescent="0.2">
      <c r="A20" t="s">
        <v>30</v>
      </c>
      <c r="B20" t="s">
        <v>526</v>
      </c>
      <c r="C20" s="4">
        <f>+payroll!G20</f>
        <v>3.2134148024180162E-4</v>
      </c>
      <c r="D20" s="4">
        <f>+IFR!T20</f>
        <v>1.7525672786287554E-4</v>
      </c>
      <c r="E20" s="4">
        <f>+claims!R20</f>
        <v>0</v>
      </c>
      <c r="F20" s="4">
        <f>+costs!L20</f>
        <v>2.455501823085307E-5</v>
      </c>
      <c r="H20" s="4">
        <f t="shared" si="3"/>
        <v>7.6807786951596483E-5</v>
      </c>
      <c r="J20" s="17">
        <f t="shared" si="0"/>
        <v>3549.1514919945002</v>
      </c>
      <c r="L20" s="7">
        <f>+J20/payroll!F20</f>
        <v>1.3218957966266512E-3</v>
      </c>
      <c r="O20" s="17">
        <v>3952.4915415602704</v>
      </c>
      <c r="P20" s="17">
        <f t="shared" si="1"/>
        <v>-403.34004956577019</v>
      </c>
      <c r="R20" s="4">
        <v>7.6807786951596483E-5</v>
      </c>
      <c r="S20" s="4">
        <f t="shared" si="2"/>
        <v>0</v>
      </c>
    </row>
    <row r="21" spans="1:19" x14ac:dyDescent="0.2">
      <c r="A21" t="s">
        <v>31</v>
      </c>
      <c r="B21" t="s">
        <v>527</v>
      </c>
      <c r="C21" s="4">
        <f>+payroll!G21</f>
        <v>5.7263641100309545E-4</v>
      </c>
      <c r="D21" s="4">
        <f>+IFR!T21</f>
        <v>3.0912172725231293E-4</v>
      </c>
      <c r="E21" s="4">
        <f>+claims!R21</f>
        <v>0</v>
      </c>
      <c r="F21" s="4">
        <f>+costs!L21</f>
        <v>0</v>
      </c>
      <c r="H21" s="4">
        <f t="shared" si="3"/>
        <v>1.1021976728192605E-4</v>
      </c>
      <c r="J21" s="17">
        <f t="shared" si="0"/>
        <v>5093.0597927845056</v>
      </c>
      <c r="L21" s="7">
        <f>+J21/payroll!F21</f>
        <v>1.0644843726418422E-3</v>
      </c>
      <c r="O21" s="17">
        <v>5671.8558779605501</v>
      </c>
      <c r="P21" s="17">
        <f t="shared" si="1"/>
        <v>-578.79608517604447</v>
      </c>
      <c r="R21" s="4">
        <v>1.1021976728192605E-4</v>
      </c>
      <c r="S21" s="4">
        <f t="shared" si="2"/>
        <v>0</v>
      </c>
    </row>
    <row r="22" spans="1:19" x14ac:dyDescent="0.2">
      <c r="A22" t="s">
        <v>32</v>
      </c>
      <c r="B22" t="s">
        <v>528</v>
      </c>
      <c r="C22" s="4">
        <f>+payroll!G22</f>
        <v>1.4487583647429471E-4</v>
      </c>
      <c r="D22" s="4">
        <f>+IFR!T22</f>
        <v>8.2148460335799116E-5</v>
      </c>
      <c r="E22" s="4">
        <f>+claims!R22</f>
        <v>0</v>
      </c>
      <c r="F22" s="4">
        <f>+costs!L22</f>
        <v>0</v>
      </c>
      <c r="H22" s="4">
        <f t="shared" si="3"/>
        <v>2.8378037101261728E-5</v>
      </c>
      <c r="J22" s="17">
        <f t="shared" si="0"/>
        <v>1311.2987200280854</v>
      </c>
      <c r="L22" s="7">
        <f>+J22/payroll!F22</f>
        <v>1.0832910502030142E-3</v>
      </c>
      <c r="O22" s="17">
        <v>1460.3200542609716</v>
      </c>
      <c r="P22" s="17">
        <f t="shared" si="1"/>
        <v>-149.02133423288615</v>
      </c>
      <c r="R22" s="4">
        <v>2.8378037101261728E-5</v>
      </c>
      <c r="S22" s="4">
        <f t="shared" si="2"/>
        <v>0</v>
      </c>
    </row>
    <row r="23" spans="1:19" x14ac:dyDescent="0.2">
      <c r="A23" t="s">
        <v>33</v>
      </c>
      <c r="B23" t="s">
        <v>529</v>
      </c>
      <c r="C23" s="4">
        <f>+payroll!G23</f>
        <v>1.8665453426194151E-4</v>
      </c>
      <c r="D23" s="4">
        <f>+IFR!T23</f>
        <v>1.0639297240594264E-4</v>
      </c>
      <c r="E23" s="4">
        <f>+claims!R23</f>
        <v>0</v>
      </c>
      <c r="F23" s="4">
        <f>+costs!L23</f>
        <v>0</v>
      </c>
      <c r="H23" s="4">
        <f t="shared" si="3"/>
        <v>3.6630938333485517E-5</v>
      </c>
      <c r="J23" s="17">
        <f t="shared" si="0"/>
        <v>1692.6506360791113</v>
      </c>
      <c r="L23" s="7">
        <f>+J23/payroll!F23</f>
        <v>1.0853461217351372E-3</v>
      </c>
      <c r="O23" s="17">
        <v>1885.0103572670114</v>
      </c>
      <c r="P23" s="17">
        <f t="shared" si="1"/>
        <v>-192.35972118790005</v>
      </c>
      <c r="R23" s="4">
        <v>3.6630938333485517E-5</v>
      </c>
      <c r="S23" s="4">
        <f t="shared" si="2"/>
        <v>0</v>
      </c>
    </row>
    <row r="24" spans="1:19" x14ac:dyDescent="0.2">
      <c r="A24" t="s">
        <v>34</v>
      </c>
      <c r="B24" t="s">
        <v>530</v>
      </c>
      <c r="C24" s="4">
        <f>+payroll!G24</f>
        <v>1.5054699004526419E-4</v>
      </c>
      <c r="D24" s="4">
        <f>+IFR!T24</f>
        <v>8.9198430455304372E-5</v>
      </c>
      <c r="E24" s="4">
        <f>+claims!R24</f>
        <v>0</v>
      </c>
      <c r="F24" s="4">
        <f>+costs!L24</f>
        <v>0</v>
      </c>
      <c r="H24" s="4">
        <f t="shared" si="3"/>
        <v>2.996817756257107E-5</v>
      </c>
      <c r="J24" s="17">
        <f t="shared" si="0"/>
        <v>1384.7762880550542</v>
      </c>
      <c r="L24" s="7">
        <f>+J24/payroll!F24</f>
        <v>1.1008978304044802E-3</v>
      </c>
      <c r="O24" s="17">
        <v>1542.147912771967</v>
      </c>
      <c r="P24" s="17">
        <f t="shared" si="1"/>
        <v>-157.37162471691272</v>
      </c>
      <c r="R24" s="4">
        <v>2.996817756257107E-5</v>
      </c>
      <c r="S24" s="4">
        <f t="shared" si="2"/>
        <v>0</v>
      </c>
    </row>
    <row r="25" spans="1:19" x14ac:dyDescent="0.2">
      <c r="A25" t="s">
        <v>35</v>
      </c>
      <c r="B25" t="s">
        <v>531</v>
      </c>
      <c r="C25" s="4">
        <f>+payroll!G25</f>
        <v>1.9535827299671426E-4</v>
      </c>
      <c r="D25" s="4">
        <f>+IFR!T25</f>
        <v>1.0984737970847548E-4</v>
      </c>
      <c r="E25" s="4">
        <f>+claims!R25</f>
        <v>0</v>
      </c>
      <c r="F25" s="4">
        <f>+costs!L25</f>
        <v>0</v>
      </c>
      <c r="H25" s="4">
        <f t="shared" si="3"/>
        <v>3.8150706588148715E-5</v>
      </c>
      <c r="J25" s="17">
        <f t="shared" si="0"/>
        <v>1762.8764293560735</v>
      </c>
      <c r="L25" s="7">
        <f>+J25/payroll!F25</f>
        <v>1.0800143800584478E-3</v>
      </c>
      <c r="O25" s="17">
        <v>1963.2168960841441</v>
      </c>
      <c r="P25" s="17">
        <f t="shared" si="1"/>
        <v>-200.34046672807062</v>
      </c>
      <c r="R25" s="4">
        <v>3.8150706588148715E-5</v>
      </c>
      <c r="S25" s="4">
        <f t="shared" si="2"/>
        <v>0</v>
      </c>
    </row>
    <row r="26" spans="1:19" x14ac:dyDescent="0.2">
      <c r="A26" t="s">
        <v>36</v>
      </c>
      <c r="B26" t="s">
        <v>532</v>
      </c>
      <c r="C26" s="4">
        <f>+payroll!G26</f>
        <v>1.4472568614285147E-4</v>
      </c>
      <c r="D26" s="4">
        <f>+IFR!T26</f>
        <v>8.2205382121891126E-5</v>
      </c>
      <c r="E26" s="4">
        <f>+claims!R26</f>
        <v>0</v>
      </c>
      <c r="F26" s="4">
        <f>+costs!L26</f>
        <v>0</v>
      </c>
      <c r="H26" s="4">
        <f t="shared" si="3"/>
        <v>2.8366383533092823E-5</v>
      </c>
      <c r="J26" s="17">
        <f t="shared" si="0"/>
        <v>1310.7602293294822</v>
      </c>
      <c r="L26" s="7">
        <f>+J26/payroll!F26</f>
        <v>1.0839696255869665E-3</v>
      </c>
      <c r="O26" s="17">
        <v>1459.7203672833266</v>
      </c>
      <c r="P26" s="17">
        <f t="shared" si="1"/>
        <v>-148.96013795384442</v>
      </c>
      <c r="R26" s="4">
        <v>2.8366383533092823E-5</v>
      </c>
      <c r="S26" s="4">
        <f t="shared" si="2"/>
        <v>0</v>
      </c>
    </row>
    <row r="27" spans="1:19" x14ac:dyDescent="0.2">
      <c r="A27" t="s">
        <v>37</v>
      </c>
      <c r="B27" t="s">
        <v>533</v>
      </c>
      <c r="C27" s="4">
        <f>+payroll!G27</f>
        <v>1.3497591746663745E-4</v>
      </c>
      <c r="D27" s="4">
        <f>+IFR!T27</f>
        <v>8.7650475988722642E-5</v>
      </c>
      <c r="E27" s="4">
        <f>+claims!R27</f>
        <v>0</v>
      </c>
      <c r="F27" s="4">
        <f>+costs!L27</f>
        <v>0</v>
      </c>
      <c r="H27" s="4">
        <f t="shared" si="3"/>
        <v>2.7828299181920014E-5</v>
      </c>
      <c r="J27" s="17">
        <f t="shared" si="0"/>
        <v>1285.8963066260801</v>
      </c>
      <c r="L27" s="7">
        <f>+J27/payroll!F27</f>
        <v>1.1402212619290128E-3</v>
      </c>
      <c r="O27" s="17">
        <v>1432.0308070048</v>
      </c>
      <c r="P27" s="17">
        <f t="shared" si="1"/>
        <v>-146.13450037871985</v>
      </c>
      <c r="R27" s="4">
        <v>2.7828299181920014E-5</v>
      </c>
      <c r="S27" s="4">
        <f t="shared" si="2"/>
        <v>0</v>
      </c>
    </row>
    <row r="28" spans="1:19" x14ac:dyDescent="0.2">
      <c r="A28" t="s">
        <v>38</v>
      </c>
      <c r="B28" t="s">
        <v>534</v>
      </c>
      <c r="C28" s="4">
        <f>+payroll!G28</f>
        <v>1.5216367654165074E-4</v>
      </c>
      <c r="D28" s="4">
        <f>+IFR!T28</f>
        <v>7.9297103006084683E-5</v>
      </c>
      <c r="E28" s="4">
        <f>+claims!R28</f>
        <v>8.6700388554636105E-5</v>
      </c>
      <c r="F28" s="4">
        <f>+costs!L28</f>
        <v>1.411504333883705E-5</v>
      </c>
      <c r="H28" s="4">
        <f t="shared" si="3"/>
        <v>5.0406681729964572E-5</v>
      </c>
      <c r="J28" s="17">
        <f t="shared" si="0"/>
        <v>2329.2032848327904</v>
      </c>
      <c r="L28" s="7">
        <f>+J28/payroll!F28</f>
        <v>1.8320438960880124E-3</v>
      </c>
      <c r="O28" s="17">
        <v>2593.9034449900196</v>
      </c>
      <c r="P28" s="17">
        <f t="shared" si="1"/>
        <v>-264.70016015722922</v>
      </c>
      <c r="R28" s="4">
        <v>5.0406681729964572E-5</v>
      </c>
      <c r="S28" s="4">
        <f t="shared" si="2"/>
        <v>0</v>
      </c>
    </row>
    <row r="29" spans="1:19" x14ac:dyDescent="0.2">
      <c r="A29" t="s">
        <v>39</v>
      </c>
      <c r="B29" t="s">
        <v>535</v>
      </c>
      <c r="C29" s="4">
        <f>+payroll!G29</f>
        <v>2.4837696227077041E-4</v>
      </c>
      <c r="D29" s="4">
        <f>+IFR!T29</f>
        <v>1.6996936194036905E-4</v>
      </c>
      <c r="E29" s="4">
        <f>+claims!R29</f>
        <v>0</v>
      </c>
      <c r="F29" s="4">
        <f>+costs!L29</f>
        <v>0</v>
      </c>
      <c r="H29" s="4">
        <f t="shared" si="3"/>
        <v>5.2293290526392436E-5</v>
      </c>
      <c r="J29" s="17">
        <f t="shared" si="0"/>
        <v>2416.3801283587154</v>
      </c>
      <c r="L29" s="7">
        <f>+J29/payroll!F29</f>
        <v>1.164376465059361E-3</v>
      </c>
      <c r="O29" s="17">
        <v>2690.98742053554</v>
      </c>
      <c r="P29" s="17">
        <f t="shared" si="1"/>
        <v>-274.60729217682456</v>
      </c>
      <c r="R29" s="4">
        <v>5.2293290526392436E-5</v>
      </c>
      <c r="S29" s="4">
        <f t="shared" si="2"/>
        <v>0</v>
      </c>
    </row>
    <row r="30" spans="1:19" x14ac:dyDescent="0.2">
      <c r="A30" t="s">
        <v>40</v>
      </c>
      <c r="B30" t="s">
        <v>536</v>
      </c>
      <c r="C30" s="4">
        <f>+payroll!G30</f>
        <v>4.1019538682913488E-4</v>
      </c>
      <c r="D30" s="4">
        <f>+IFR!T30</f>
        <v>2.3152585765336841E-4</v>
      </c>
      <c r="E30" s="4">
        <f>+claims!R30</f>
        <v>4.3350194277318052E-5</v>
      </c>
      <c r="F30" s="4">
        <f>+costs!L30</f>
        <v>1.8627399144691565E-4</v>
      </c>
      <c r="H30" s="4">
        <f t="shared" si="3"/>
        <v>1.9848207957006E-4</v>
      </c>
      <c r="J30" s="17">
        <f t="shared" si="0"/>
        <v>9171.5045674233861</v>
      </c>
      <c r="L30" s="7">
        <f>+J30/payroll!F30</f>
        <v>2.6760195947511801E-3</v>
      </c>
      <c r="O30" s="17">
        <v>10213.791749348777</v>
      </c>
      <c r="P30" s="17">
        <f t="shared" si="1"/>
        <v>-1042.2871819253905</v>
      </c>
      <c r="R30" s="4">
        <v>1.9848207957006E-4</v>
      </c>
      <c r="S30" s="4">
        <f t="shared" si="2"/>
        <v>0</v>
      </c>
    </row>
    <row r="31" spans="1:19" x14ac:dyDescent="0.2">
      <c r="A31" t="s">
        <v>41</v>
      </c>
      <c r="B31" t="s">
        <v>537</v>
      </c>
      <c r="C31" s="4">
        <f>+payroll!G31</f>
        <v>9.1234822062084744E-3</v>
      </c>
      <c r="D31" s="4">
        <f>+IFR!T31</f>
        <v>3.2383480122520542E-3</v>
      </c>
      <c r="E31" s="4">
        <f>+claims!R31</f>
        <v>1.7340077710927221E-4</v>
      </c>
      <c r="F31" s="4">
        <f>+costs!L31</f>
        <v>1.1247280223992144E-2</v>
      </c>
      <c r="H31" s="4">
        <f t="shared" si="3"/>
        <v>8.3196070282692443E-3</v>
      </c>
      <c r="J31" s="17">
        <f t="shared" si="0"/>
        <v>384434.27247549378</v>
      </c>
      <c r="L31" s="7">
        <f>+J31/payroll!F31</f>
        <v>5.0431390557627012E-3</v>
      </c>
      <c r="O31" s="17">
        <v>428122.95098493365</v>
      </c>
      <c r="P31" s="17">
        <f t="shared" si="1"/>
        <v>-43688.678509439866</v>
      </c>
      <c r="R31" s="4">
        <v>8.3196070282692443E-3</v>
      </c>
      <c r="S31" s="4">
        <f t="shared" si="2"/>
        <v>0</v>
      </c>
    </row>
    <row r="32" spans="1:19" x14ac:dyDescent="0.2">
      <c r="A32" t="s">
        <v>42</v>
      </c>
      <c r="B32" t="s">
        <v>43</v>
      </c>
      <c r="C32" s="4">
        <f>+payroll!G32</f>
        <v>9.5640566005435946E-5</v>
      </c>
      <c r="D32" s="4">
        <f>+IFR!T32</f>
        <v>7.2188419584593111E-5</v>
      </c>
      <c r="E32" s="4">
        <f>+claims!R32</f>
        <v>0</v>
      </c>
      <c r="F32" s="4">
        <f>+costs!L32</f>
        <v>0</v>
      </c>
      <c r="H32" s="4">
        <f t="shared" si="3"/>
        <v>2.097862319875363E-5</v>
      </c>
      <c r="J32" s="17">
        <f t="shared" si="0"/>
        <v>969.38493844079278</v>
      </c>
      <c r="L32" s="7">
        <f>+J32/payroll!F32</f>
        <v>1.2130916249811167E-3</v>
      </c>
      <c r="O32" s="17">
        <v>1079.5497961542337</v>
      </c>
      <c r="P32" s="17">
        <f t="shared" si="1"/>
        <v>-110.16485771344094</v>
      </c>
      <c r="R32" s="4">
        <v>2.097862319875363E-5</v>
      </c>
      <c r="S32" s="4">
        <f t="shared" si="2"/>
        <v>0</v>
      </c>
    </row>
    <row r="33" spans="1:19" x14ac:dyDescent="0.2">
      <c r="A33" t="s">
        <v>44</v>
      </c>
      <c r="B33" t="s">
        <v>45</v>
      </c>
      <c r="C33" s="4">
        <f>+payroll!G33</f>
        <v>6.0379327700793245E-5</v>
      </c>
      <c r="D33" s="4">
        <f>+IFR!T33</f>
        <v>5.5719106771548105E-5</v>
      </c>
      <c r="E33" s="4">
        <f>+claims!R33</f>
        <v>0</v>
      </c>
      <c r="F33" s="4">
        <f>+costs!L33</f>
        <v>0</v>
      </c>
      <c r="H33" s="4">
        <f t="shared" si="3"/>
        <v>1.4512304309042669E-5</v>
      </c>
      <c r="J33" s="17">
        <f t="shared" si="0"/>
        <v>670.5878210392367</v>
      </c>
      <c r="L33" s="7">
        <f>+J33/payroll!F33</f>
        <v>1.3292505938269329E-3</v>
      </c>
      <c r="O33" s="17">
        <v>746.7961557880501</v>
      </c>
      <c r="P33" s="17">
        <f t="shared" si="1"/>
        <v>-76.2083347488134</v>
      </c>
      <c r="R33" s="4">
        <v>1.4512304309042669E-5</v>
      </c>
      <c r="S33" s="4">
        <f t="shared" si="2"/>
        <v>0</v>
      </c>
    </row>
    <row r="34" spans="1:19" x14ac:dyDescent="0.2">
      <c r="A34" t="s">
        <v>46</v>
      </c>
      <c r="B34" t="s">
        <v>47</v>
      </c>
      <c r="C34" s="4">
        <f>+payroll!G34</f>
        <v>1.9768142830426318E-3</v>
      </c>
      <c r="D34" s="4">
        <f>+IFR!T34</f>
        <v>1.3744366630703169E-3</v>
      </c>
      <c r="E34" s="4">
        <f>+claims!R34</f>
        <v>1.7340077710927221E-4</v>
      </c>
      <c r="F34" s="4">
        <f>+costs!L34</f>
        <v>2.1455284067797876E-5</v>
      </c>
      <c r="H34" s="4">
        <f t="shared" si="3"/>
        <v>4.5778965527118812E-4</v>
      </c>
      <c r="J34" s="17">
        <f t="shared" si="0"/>
        <v>21153.647338508737</v>
      </c>
      <c r="L34" s="7">
        <f>+J34/payroll!F34</f>
        <v>1.2807337782387604E-3</v>
      </c>
      <c r="O34" s="17">
        <v>23557.634090062191</v>
      </c>
      <c r="P34" s="17">
        <f t="shared" si="1"/>
        <v>-2403.9867515534534</v>
      </c>
      <c r="R34" s="4">
        <v>4.5778965527118812E-4</v>
      </c>
      <c r="S34" s="4">
        <f t="shared" si="2"/>
        <v>0</v>
      </c>
    </row>
    <row r="35" spans="1:19" x14ac:dyDescent="0.2">
      <c r="A35" t="s">
        <v>48</v>
      </c>
      <c r="B35" t="s">
        <v>49</v>
      </c>
      <c r="C35" s="4">
        <f>+payroll!G35</f>
        <v>2.3737883644653433E-2</v>
      </c>
      <c r="D35" s="4">
        <f>+IFR!T35</f>
        <v>2.1644267685199472E-2</v>
      </c>
      <c r="E35" s="4">
        <f>+claims!R35</f>
        <v>4.4650700105637597E-3</v>
      </c>
      <c r="F35" s="4">
        <f>+costs!L35</f>
        <v>1.0800182836399032E-2</v>
      </c>
      <c r="H35" s="4">
        <f t="shared" si="3"/>
        <v>1.2822639119655595E-2</v>
      </c>
      <c r="J35" s="17">
        <f t="shared" si="0"/>
        <v>592511.39199613093</v>
      </c>
      <c r="L35" s="7">
        <f>+J35/payroll!F35</f>
        <v>2.987405542426767E-3</v>
      </c>
      <c r="O35" s="17">
        <v>659846.80294014304</v>
      </c>
      <c r="P35" s="17">
        <f t="shared" si="1"/>
        <v>-67335.41094401211</v>
      </c>
      <c r="R35" s="4">
        <v>1.2822639119655595E-2</v>
      </c>
      <c r="S35" s="4">
        <f t="shared" si="2"/>
        <v>0</v>
      </c>
    </row>
    <row r="36" spans="1:19" x14ac:dyDescent="0.2">
      <c r="A36" t="s">
        <v>50</v>
      </c>
      <c r="B36" t="s">
        <v>503</v>
      </c>
      <c r="C36" s="4">
        <f>+payroll!G36</f>
        <v>1.6096344194761266E-3</v>
      </c>
      <c r="D36" s="4">
        <f>+IFR!T36</f>
        <v>1.4413856563863789E-3</v>
      </c>
      <c r="E36" s="4">
        <f>+claims!R36</f>
        <v>1.0404046626556333E-3</v>
      </c>
      <c r="F36" s="4">
        <f>+costs!L36</f>
        <v>9.4619409269593722E-4</v>
      </c>
      <c r="H36" s="4">
        <f t="shared" si="3"/>
        <v>1.1051546644987205E-3</v>
      </c>
      <c r="J36" s="17">
        <f t="shared" si="0"/>
        <v>51067.235264337833</v>
      </c>
      <c r="L36" s="7">
        <f>+J36/payroll!F36</f>
        <v>3.797122168515119E-3</v>
      </c>
      <c r="O36" s="17">
        <v>56870.724140246537</v>
      </c>
      <c r="P36" s="17">
        <f t="shared" si="1"/>
        <v>-5803.4888759087044</v>
      </c>
      <c r="R36" s="4">
        <v>1.1051546644987205E-3</v>
      </c>
      <c r="S36" s="4">
        <f t="shared" si="2"/>
        <v>0</v>
      </c>
    </row>
    <row r="37" spans="1:19" x14ac:dyDescent="0.2">
      <c r="A37" t="s">
        <v>51</v>
      </c>
      <c r="B37" t="s">
        <v>52</v>
      </c>
      <c r="C37" s="4">
        <f>+payroll!G37</f>
        <v>1.9408883874984746E-2</v>
      </c>
      <c r="D37" s="4">
        <f>+IFR!T37</f>
        <v>1.4875941651194838E-2</v>
      </c>
      <c r="E37" s="4">
        <f>+claims!R37</f>
        <v>2.8177626280256737E-3</v>
      </c>
      <c r="F37" s="4">
        <f>+costs!L37</f>
        <v>1.2063561217718584E-3</v>
      </c>
      <c r="H37" s="4">
        <f t="shared" si="3"/>
        <v>5.4320812580394137E-3</v>
      </c>
      <c r="J37" s="17">
        <f t="shared" si="0"/>
        <v>251006.83233791855</v>
      </c>
      <c r="L37" s="7">
        <f>+J37/payroll!F37</f>
        <v>1.5478342620732154E-3</v>
      </c>
      <c r="O37" s="17">
        <v>279532.27241137932</v>
      </c>
      <c r="P37" s="17">
        <f t="shared" si="1"/>
        <v>-28525.440073460777</v>
      </c>
      <c r="R37" s="4">
        <v>5.4320812580394137E-3</v>
      </c>
      <c r="S37" s="4">
        <f t="shared" si="2"/>
        <v>0</v>
      </c>
    </row>
    <row r="38" spans="1:19" x14ac:dyDescent="0.2">
      <c r="A38" t="s">
        <v>53</v>
      </c>
      <c r="B38" t="s">
        <v>54</v>
      </c>
      <c r="C38" s="4">
        <f>+payroll!G38</f>
        <v>4.7026053973050373E-3</v>
      </c>
      <c r="D38" s="4">
        <f>+IFR!T38</f>
        <v>3.104333794479584E-3</v>
      </c>
      <c r="E38" s="4">
        <f>+claims!R38</f>
        <v>7.3695330271440708E-4</v>
      </c>
      <c r="F38" s="4">
        <f>+costs!L38</f>
        <v>6.2964531342198028E-4</v>
      </c>
      <c r="H38" s="4">
        <f t="shared" si="3"/>
        <v>1.464197582433427E-3</v>
      </c>
      <c r="J38" s="17">
        <f t="shared" ref="J38:J65" si="4">(+H38*$J$273)</f>
        <v>67657.971157836131</v>
      </c>
      <c r="L38" s="7">
        <f>+J38/payroll!F38</f>
        <v>1.7219475028519176E-3</v>
      </c>
      <c r="O38" s="17">
        <v>75346.898920394262</v>
      </c>
      <c r="P38" s="17">
        <f t="shared" si="1"/>
        <v>-7688.9277625581308</v>
      </c>
      <c r="R38" s="4">
        <v>1.464197582433427E-3</v>
      </c>
      <c r="S38" s="4">
        <f t="shared" si="2"/>
        <v>0</v>
      </c>
    </row>
    <row r="39" spans="1:19" x14ac:dyDescent="0.2">
      <c r="A39" t="s">
        <v>55</v>
      </c>
      <c r="B39" t="s">
        <v>56</v>
      </c>
      <c r="C39" s="4">
        <f>+payroll!G39</f>
        <v>7.5644703342147082E-4</v>
      </c>
      <c r="D39" s="4">
        <f>+IFR!T39</f>
        <v>8.6306404085678798E-4</v>
      </c>
      <c r="E39" s="4">
        <f>+claims!R39</f>
        <v>2.1675097138659026E-4</v>
      </c>
      <c r="F39" s="4">
        <f>+costs!L39</f>
        <v>7.1986856701294417E-5</v>
      </c>
      <c r="H39" s="4">
        <f t="shared" si="3"/>
        <v>2.7814364401354752E-4</v>
      </c>
      <c r="J39" s="17">
        <f t="shared" si="4"/>
        <v>12852.52405152067</v>
      </c>
      <c r="L39" s="7">
        <f>+J39/payroll!F39</f>
        <v>2.0335243426691349E-3</v>
      </c>
      <c r="O39" s="17">
        <v>14313.137299413453</v>
      </c>
      <c r="P39" s="17">
        <f t="shared" si="1"/>
        <v>-1460.613247892783</v>
      </c>
      <c r="R39" s="4">
        <v>2.7814364401354752E-4</v>
      </c>
      <c r="S39" s="4">
        <f t="shared" si="2"/>
        <v>0</v>
      </c>
    </row>
    <row r="40" spans="1:19" x14ac:dyDescent="0.2">
      <c r="A40" t="s">
        <v>57</v>
      </c>
      <c r="B40" t="s">
        <v>58</v>
      </c>
      <c r="C40" s="4">
        <f>+payroll!G40</f>
        <v>1.1713635764757273E-3</v>
      </c>
      <c r="D40" s="4">
        <f>+IFR!T40</f>
        <v>1.0549652032584504E-3</v>
      </c>
      <c r="E40" s="4">
        <f>+claims!R40</f>
        <v>3.0345135994122639E-4</v>
      </c>
      <c r="F40" s="4">
        <f>+costs!L40</f>
        <v>4.1744416858804757E-5</v>
      </c>
      <c r="H40" s="4">
        <f t="shared" si="3"/>
        <v>3.4885545157323905E-4</v>
      </c>
      <c r="J40" s="17">
        <f t="shared" si="4"/>
        <v>16119.991156910181</v>
      </c>
      <c r="L40" s="7">
        <f>+J40/payroll!F40</f>
        <v>1.6470719004252309E-3</v>
      </c>
      <c r="O40" s="17">
        <v>17951.932691920319</v>
      </c>
      <c r="P40" s="17">
        <f t="shared" si="1"/>
        <v>-1831.941535010139</v>
      </c>
      <c r="R40" s="4">
        <v>3.4885545157323905E-4</v>
      </c>
      <c r="S40" s="4">
        <f t="shared" si="2"/>
        <v>0</v>
      </c>
    </row>
    <row r="41" spans="1:19" x14ac:dyDescent="0.2">
      <c r="A41" t="s">
        <v>59</v>
      </c>
      <c r="B41" t="s">
        <v>60</v>
      </c>
      <c r="C41" s="4">
        <f>+payroll!G41</f>
        <v>1.5565025696954533E-3</v>
      </c>
      <c r="D41" s="4">
        <f>+IFR!T41</f>
        <v>9.6840994896714829E-4</v>
      </c>
      <c r="E41" s="4">
        <f>+claims!R41</f>
        <v>0</v>
      </c>
      <c r="F41" s="4">
        <f>+costs!L41</f>
        <v>0</v>
      </c>
      <c r="H41" s="4">
        <f t="shared" si="3"/>
        <v>3.1561406483282517E-4</v>
      </c>
      <c r="J41" s="17">
        <f t="shared" si="4"/>
        <v>14583.965683086086</v>
      </c>
      <c r="L41" s="7">
        <f>+J41/payroll!F41</f>
        <v>1.1214121729551732E-3</v>
      </c>
      <c r="O41" s="17">
        <v>16241.347019089804</v>
      </c>
      <c r="P41" s="17">
        <f t="shared" si="1"/>
        <v>-1657.3813360037184</v>
      </c>
      <c r="R41" s="4">
        <v>3.1561406483282517E-4</v>
      </c>
      <c r="S41" s="4">
        <f t="shared" si="2"/>
        <v>0</v>
      </c>
    </row>
    <row r="42" spans="1:19" x14ac:dyDescent="0.2">
      <c r="A42" t="s">
        <v>61</v>
      </c>
      <c r="B42" t="s">
        <v>538</v>
      </c>
      <c r="C42" s="4">
        <f>+payroll!G42</f>
        <v>6.5222058263245532E-4</v>
      </c>
      <c r="D42" s="4">
        <f>+IFR!T42</f>
        <v>4.897009366537187E-4</v>
      </c>
      <c r="E42" s="4">
        <f>+claims!R42</f>
        <v>4.3350194277318052E-5</v>
      </c>
      <c r="F42" s="4">
        <f>+costs!L42</f>
        <v>3.8307734249909723E-7</v>
      </c>
      <c r="H42" s="4">
        <f t="shared" si="3"/>
        <v>1.4947256545786892E-4</v>
      </c>
      <c r="J42" s="17">
        <f t="shared" si="4"/>
        <v>6906.8619180677279</v>
      </c>
      <c r="L42" s="7">
        <f>+J42/payroll!F42</f>
        <v>1.2674351519135507E-3</v>
      </c>
      <c r="O42" s="17">
        <v>7691.785873740253</v>
      </c>
      <c r="P42" s="17">
        <f t="shared" si="1"/>
        <v>-784.92395567252515</v>
      </c>
      <c r="R42" s="4">
        <v>1.4947256545786892E-4</v>
      </c>
      <c r="S42" s="4">
        <f t="shared" si="2"/>
        <v>0</v>
      </c>
    </row>
    <row r="43" spans="1:19" x14ac:dyDescent="0.2">
      <c r="A43" t="s">
        <v>62</v>
      </c>
      <c r="B43" t="s">
        <v>63</v>
      </c>
      <c r="C43" s="4">
        <f>+payroll!G43</f>
        <v>1.7942283687978585E-3</v>
      </c>
      <c r="D43" s="4">
        <f>+IFR!T43</f>
        <v>1.0464919460065844E-3</v>
      </c>
      <c r="E43" s="4">
        <f>+claims!R43</f>
        <v>1.7340077710927221E-4</v>
      </c>
      <c r="F43" s="4">
        <f>+costs!L43</f>
        <v>1.3957239416061327E-4</v>
      </c>
      <c r="H43" s="4">
        <f t="shared" si="3"/>
        <v>4.6484359241331415E-4</v>
      </c>
      <c r="J43" s="17">
        <f t="shared" si="4"/>
        <v>21479.597252261483</v>
      </c>
      <c r="L43" s="7">
        <f>+J43/payroll!F43</f>
        <v>1.4328076421568901E-3</v>
      </c>
      <c r="O43" s="17">
        <v>23920.626281290417</v>
      </c>
      <c r="P43" s="17">
        <f t="shared" si="1"/>
        <v>-2441.029029028934</v>
      </c>
      <c r="R43" s="4">
        <v>4.6484359241331415E-4</v>
      </c>
      <c r="S43" s="4">
        <f t="shared" si="2"/>
        <v>0</v>
      </c>
    </row>
    <row r="44" spans="1:19" x14ac:dyDescent="0.2">
      <c r="A44" t="s">
        <v>64</v>
      </c>
      <c r="B44" t="s">
        <v>539</v>
      </c>
      <c r="C44" s="4">
        <f>+payroll!G44</f>
        <v>1.6736846236481695E-2</v>
      </c>
      <c r="D44" s="4">
        <f>+IFR!T44</f>
        <v>1.7907959581494409E-2</v>
      </c>
      <c r="E44" s="4">
        <f>+claims!R44</f>
        <v>7.456233415698706E-3</v>
      </c>
      <c r="F44" s="4">
        <f>+costs!L44</f>
        <v>9.7359950164376888E-3</v>
      </c>
      <c r="H44" s="4">
        <f t="shared" si="3"/>
        <v>1.1290632749464432E-2</v>
      </c>
      <c r="J44" s="17">
        <f t="shared" si="4"/>
        <v>521720.0971247452</v>
      </c>
      <c r="L44" s="7">
        <f>+J44/payroll!F44</f>
        <v>3.7308124260382997E-3</v>
      </c>
      <c r="O44" s="17">
        <v>581010.49662118894</v>
      </c>
      <c r="P44" s="17">
        <f t="shared" si="1"/>
        <v>-59290.399496443744</v>
      </c>
      <c r="R44" s="4">
        <v>1.1290632749464432E-2</v>
      </c>
      <c r="S44" s="4">
        <f t="shared" si="2"/>
        <v>0</v>
      </c>
    </row>
    <row r="45" spans="1:19" x14ac:dyDescent="0.2">
      <c r="A45" t="s">
        <v>569</v>
      </c>
      <c r="B45" t="s">
        <v>570</v>
      </c>
      <c r="C45" s="4">
        <f>+payroll!G45</f>
        <v>5.0259811778808902E-5</v>
      </c>
      <c r="D45" s="4">
        <f>+IFR!T45</f>
        <v>4.3346887514280554E-5</v>
      </c>
      <c r="E45" s="4">
        <f>+claims!R45</f>
        <v>0</v>
      </c>
      <c r="F45" s="4">
        <f>+costs!L45</f>
        <v>0</v>
      </c>
      <c r="H45" s="4">
        <f t="shared" si="3"/>
        <v>1.1700837411636182E-5</v>
      </c>
      <c r="J45" s="17">
        <f t="shared" si="4"/>
        <v>540.6749264012019</v>
      </c>
      <c r="L45" s="7">
        <f>+J45/payroll!F45</f>
        <v>1.2875225564660552E-3</v>
      </c>
      <c r="O45" s="17">
        <v>602.11942999749067</v>
      </c>
      <c r="P45" s="17">
        <f t="shared" si="1"/>
        <v>-61.444503596288769</v>
      </c>
      <c r="R45" s="4">
        <v>1.1700837411636182E-5</v>
      </c>
      <c r="S45" s="4">
        <f t="shared" si="2"/>
        <v>0</v>
      </c>
    </row>
    <row r="46" spans="1:19" x14ac:dyDescent="0.2">
      <c r="A46" t="s">
        <v>65</v>
      </c>
      <c r="B46" t="s">
        <v>66</v>
      </c>
      <c r="C46" s="4">
        <f>+payroll!G46</f>
        <v>5.6362579631479286E-4</v>
      </c>
      <c r="D46" s="4">
        <f>+IFR!T46</f>
        <v>5.2233123924713264E-4</v>
      </c>
      <c r="E46" s="4">
        <f>+claims!R46</f>
        <v>8.6700388554636105E-5</v>
      </c>
      <c r="F46" s="4">
        <f>+costs!L46</f>
        <v>4.1510260833202185E-5</v>
      </c>
      <c r="H46" s="4">
        <f t="shared" si="3"/>
        <v>1.7365584422835743E-4</v>
      </c>
      <c r="J46" s="17">
        <f t="shared" si="4"/>
        <v>8024.3283018301909</v>
      </c>
      <c r="L46" s="7">
        <f>+J46/payroll!F46</f>
        <v>1.7039517827769912E-3</v>
      </c>
      <c r="O46" s="17">
        <v>8936.2456945626673</v>
      </c>
      <c r="P46" s="17">
        <f t="shared" si="1"/>
        <v>-911.9173927324764</v>
      </c>
      <c r="R46" s="4">
        <v>1.7365584422835743E-4</v>
      </c>
      <c r="S46" s="4">
        <f t="shared" si="2"/>
        <v>0</v>
      </c>
    </row>
    <row r="47" spans="1:19" x14ac:dyDescent="0.2">
      <c r="A47" t="s">
        <v>67</v>
      </c>
      <c r="B47" t="s">
        <v>68</v>
      </c>
      <c r="C47" s="4">
        <f>+payroll!G47</f>
        <v>2.4517095382123647E-3</v>
      </c>
      <c r="D47" s="4">
        <f>+IFR!T47</f>
        <v>1.7822407290970475E-3</v>
      </c>
      <c r="E47" s="4">
        <f>+claims!R47</f>
        <v>5.2020233132781663E-4</v>
      </c>
      <c r="F47" s="4">
        <f>+costs!L47</f>
        <v>4.4488591401797037E-4</v>
      </c>
      <c r="H47" s="4">
        <f t="shared" si="3"/>
        <v>8.7420568152363123E-4</v>
      </c>
      <c r="J47" s="17">
        <f t="shared" si="4"/>
        <v>40395.492723217612</v>
      </c>
      <c r="L47" s="7">
        <f>+J47/payroll!F47</f>
        <v>1.9719839118783472E-3</v>
      </c>
      <c r="O47" s="17">
        <v>44986.201255656204</v>
      </c>
      <c r="P47" s="17">
        <f t="shared" si="1"/>
        <v>-4590.7085324385916</v>
      </c>
      <c r="R47" s="4">
        <v>8.7420568152363123E-4</v>
      </c>
      <c r="S47" s="4">
        <f t="shared" si="2"/>
        <v>0</v>
      </c>
    </row>
    <row r="48" spans="1:19" x14ac:dyDescent="0.2">
      <c r="A48" t="s">
        <v>69</v>
      </c>
      <c r="B48" t="s">
        <v>70</v>
      </c>
      <c r="C48" s="4">
        <f>+payroll!G48</f>
        <v>6.044874835194198E-5</v>
      </c>
      <c r="D48" s="4">
        <f>+IFR!T48</f>
        <v>5.947279545919133E-5</v>
      </c>
      <c r="E48" s="4">
        <f>+claims!R48</f>
        <v>0</v>
      </c>
      <c r="F48" s="4">
        <f>+costs!L48</f>
        <v>0</v>
      </c>
      <c r="H48" s="4">
        <f t="shared" si="3"/>
        <v>1.4990192976391664E-5</v>
      </c>
      <c r="J48" s="17">
        <f t="shared" si="4"/>
        <v>692.67020804770254</v>
      </c>
      <c r="L48" s="7">
        <f>+J48/payroll!F48</f>
        <v>1.3714458682841132E-3</v>
      </c>
      <c r="O48" s="17">
        <v>771.38807531171449</v>
      </c>
      <c r="P48" s="17">
        <f t="shared" si="1"/>
        <v>-78.717867264011943</v>
      </c>
      <c r="R48" s="4">
        <v>1.4990192976391664E-5</v>
      </c>
      <c r="S48" s="4">
        <f t="shared" si="2"/>
        <v>0</v>
      </c>
    </row>
    <row r="49" spans="1:19" x14ac:dyDescent="0.2">
      <c r="A49" t="s">
        <v>71</v>
      </c>
      <c r="B49" t="s">
        <v>72</v>
      </c>
      <c r="C49" s="4">
        <f>+payroll!G49</f>
        <v>9.1759430238714081E-5</v>
      </c>
      <c r="D49" s="4">
        <f>+IFR!T49</f>
        <v>6.3300204380295938E-5</v>
      </c>
      <c r="E49" s="4">
        <f>+claims!R49</f>
        <v>0</v>
      </c>
      <c r="F49" s="4">
        <f>+costs!L49</f>
        <v>0</v>
      </c>
      <c r="H49" s="4">
        <f t="shared" si="3"/>
        <v>1.9382454327376252E-5</v>
      </c>
      <c r="J49" s="17">
        <f t="shared" si="4"/>
        <v>895.62880828573111</v>
      </c>
      <c r="L49" s="7">
        <f>+J49/payroll!F49</f>
        <v>1.1681989741019441E-3</v>
      </c>
      <c r="O49" s="17">
        <v>997.41171857888753</v>
      </c>
      <c r="P49" s="17">
        <f t="shared" si="1"/>
        <v>-101.78291029315642</v>
      </c>
      <c r="R49" s="4">
        <v>1.9382454327376252E-5</v>
      </c>
      <c r="S49" s="4">
        <f t="shared" si="2"/>
        <v>0</v>
      </c>
    </row>
    <row r="50" spans="1:19" x14ac:dyDescent="0.2">
      <c r="A50" t="s">
        <v>73</v>
      </c>
      <c r="B50" t="s">
        <v>74</v>
      </c>
      <c r="C50" s="4">
        <f>+payroll!G50</f>
        <v>5.8669817960242612E-5</v>
      </c>
      <c r="D50" s="4">
        <f>+IFR!T50</f>
        <v>4.3099882663841067E-5</v>
      </c>
      <c r="E50" s="4">
        <f>+claims!R50</f>
        <v>0</v>
      </c>
      <c r="F50" s="4">
        <f>+costs!L50</f>
        <v>0</v>
      </c>
      <c r="H50" s="4">
        <f t="shared" si="3"/>
        <v>1.2721212578010461E-5</v>
      </c>
      <c r="J50" s="17">
        <f t="shared" si="4"/>
        <v>587.82465155099192</v>
      </c>
      <c r="L50" s="7">
        <f>+J50/payroll!F50</f>
        <v>1.1991472856730146E-3</v>
      </c>
      <c r="O50" s="17">
        <v>654.62744219753051</v>
      </c>
      <c r="P50" s="17">
        <f t="shared" si="1"/>
        <v>-66.802790646538597</v>
      </c>
      <c r="R50" s="4">
        <v>1.2721212578010461E-5</v>
      </c>
      <c r="S50" s="4">
        <f t="shared" si="2"/>
        <v>0</v>
      </c>
    </row>
    <row r="51" spans="1:19" x14ac:dyDescent="0.2">
      <c r="A51" t="s">
        <v>75</v>
      </c>
      <c r="B51" t="s">
        <v>76</v>
      </c>
      <c r="C51" s="4">
        <f>+payroll!G51</f>
        <v>2.0777793282342969E-4</v>
      </c>
      <c r="D51" s="4">
        <f>+IFR!T51</f>
        <v>1.7641957396724971E-4</v>
      </c>
      <c r="E51" s="4">
        <f>+claims!R51</f>
        <v>4.3350194277318052E-5</v>
      </c>
      <c r="F51" s="4">
        <f>+costs!L51</f>
        <v>1.6069934902277754E-5</v>
      </c>
      <c r="H51" s="4">
        <f t="shared" si="3"/>
        <v>6.4169178431799272E-5</v>
      </c>
      <c r="J51" s="17">
        <f t="shared" si="4"/>
        <v>2965.1438273414265</v>
      </c>
      <c r="L51" s="7">
        <f>+J51/payroll!F51</f>
        <v>1.7079919414309719E-3</v>
      </c>
      <c r="O51" s="17">
        <v>3302.1148642180297</v>
      </c>
      <c r="P51" s="17">
        <f t="shared" si="1"/>
        <v>-336.97103687660319</v>
      </c>
      <c r="R51" s="4">
        <v>6.4169178431799272E-5</v>
      </c>
      <c r="S51" s="4">
        <f t="shared" si="2"/>
        <v>0</v>
      </c>
    </row>
    <row r="52" spans="1:19" x14ac:dyDescent="0.2">
      <c r="A52" t="s">
        <v>77</v>
      </c>
      <c r="B52" t="s">
        <v>78</v>
      </c>
      <c r="C52" s="4">
        <f>+payroll!G52</f>
        <v>8.567612584876206E-5</v>
      </c>
      <c r="D52" s="4">
        <f>+IFR!T52</f>
        <v>5.3487346626127017E-5</v>
      </c>
      <c r="E52" s="4">
        <f>+claims!R52</f>
        <v>0</v>
      </c>
      <c r="F52" s="4">
        <f>+costs!L52</f>
        <v>0</v>
      </c>
      <c r="H52" s="4">
        <f t="shared" si="3"/>
        <v>1.7395434059361135E-5</v>
      </c>
      <c r="J52" s="17">
        <f t="shared" si="4"/>
        <v>803.81212890017071</v>
      </c>
      <c r="L52" s="7">
        <f>+J52/payroll!F52</f>
        <v>1.1228822307723142E-3</v>
      </c>
      <c r="O52" s="17">
        <v>895.16061730463935</v>
      </c>
      <c r="P52" s="17">
        <f t="shared" si="1"/>
        <v>-91.34848840446864</v>
      </c>
      <c r="R52" s="4">
        <v>1.7395434059361135E-5</v>
      </c>
      <c r="S52" s="4">
        <f t="shared" si="2"/>
        <v>0</v>
      </c>
    </row>
    <row r="53" spans="1:19" x14ac:dyDescent="0.2">
      <c r="A53" t="s">
        <v>79</v>
      </c>
      <c r="B53" t="s">
        <v>80</v>
      </c>
      <c r="C53" s="4">
        <f>+payroll!G53</f>
        <v>9.3118948586499604E-4</v>
      </c>
      <c r="D53" s="4">
        <f>+IFR!T53</f>
        <v>5.7939273367990565E-4</v>
      </c>
      <c r="E53" s="4">
        <f>+claims!R53</f>
        <v>4.3350194277318052E-5</v>
      </c>
      <c r="F53" s="4">
        <f>+costs!L53</f>
        <v>7.4505590228225987E-5</v>
      </c>
      <c r="H53" s="4">
        <f t="shared" si="3"/>
        <v>2.40028660721646E-4</v>
      </c>
      <c r="J53" s="17">
        <f t="shared" si="4"/>
        <v>11091.298332271042</v>
      </c>
      <c r="L53" s="7">
        <f>+J53/payroll!F53</f>
        <v>1.425554409256396E-3</v>
      </c>
      <c r="O53" s="17">
        <v>12351.758706864113</v>
      </c>
      <c r="P53" s="17">
        <f t="shared" si="1"/>
        <v>-1260.4603745930708</v>
      </c>
      <c r="R53" s="4">
        <v>2.40028660721646E-4</v>
      </c>
      <c r="S53" s="4">
        <f t="shared" si="2"/>
        <v>0</v>
      </c>
    </row>
    <row r="54" spans="1:19" x14ac:dyDescent="0.2">
      <c r="A54" t="s">
        <v>81</v>
      </c>
      <c r="B54" t="s">
        <v>504</v>
      </c>
      <c r="C54" s="4">
        <f>+payroll!G54</f>
        <v>2.2659597141141173E-3</v>
      </c>
      <c r="D54" s="4">
        <f>+IFR!T54</f>
        <v>1.6559941768941944E-3</v>
      </c>
      <c r="E54" s="4">
        <f>+claims!R54</f>
        <v>3.4680155421854442E-4</v>
      </c>
      <c r="F54" s="4">
        <f>+costs!L54</f>
        <v>2.8956896127286456E-4</v>
      </c>
      <c r="H54" s="4">
        <f t="shared" si="3"/>
        <v>7.1600584627253949E-4</v>
      </c>
      <c r="J54" s="17">
        <f t="shared" si="4"/>
        <v>33085.359159956213</v>
      </c>
      <c r="L54" s="7">
        <f>+J54/payroll!F54</f>
        <v>1.7475239780138261E-3</v>
      </c>
      <c r="O54" s="17">
        <v>36845.314302355284</v>
      </c>
      <c r="P54" s="17">
        <f t="shared" si="1"/>
        <v>-3759.9551423990706</v>
      </c>
      <c r="R54" s="4">
        <v>7.1600584627253949E-4</v>
      </c>
      <c r="S54" s="4">
        <f t="shared" si="2"/>
        <v>0</v>
      </c>
    </row>
    <row r="55" spans="1:19" x14ac:dyDescent="0.2">
      <c r="A55" t="s">
        <v>82</v>
      </c>
      <c r="B55" t="s">
        <v>83</v>
      </c>
      <c r="C55" s="4">
        <f>+payroll!G55</f>
        <v>2.5368022451030213E-5</v>
      </c>
      <c r="D55" s="4">
        <f>+IFR!T55</f>
        <v>2.423942309574295E-5</v>
      </c>
      <c r="E55" s="4">
        <f>+claims!R55</f>
        <v>0</v>
      </c>
      <c r="F55" s="4">
        <f>+costs!L55</f>
        <v>0</v>
      </c>
      <c r="H55" s="4">
        <f t="shared" si="3"/>
        <v>6.2009306933466453E-6</v>
      </c>
      <c r="J55" s="17">
        <f t="shared" si="4"/>
        <v>286.53399994345614</v>
      </c>
      <c r="L55" s="7">
        <f>+J55/payroll!F55</f>
        <v>1.3518516126299108E-3</v>
      </c>
      <c r="O55" s="17">
        <v>319.09689222916279</v>
      </c>
      <c r="P55" s="17">
        <f t="shared" si="1"/>
        <v>-32.562892285706653</v>
      </c>
      <c r="R55" s="4">
        <v>6.2009306933466453E-6</v>
      </c>
      <c r="S55" s="4">
        <f t="shared" ref="S55:S102" si="5">+H55-R55</f>
        <v>0</v>
      </c>
    </row>
    <row r="56" spans="1:19" x14ac:dyDescent="0.2">
      <c r="A56" t="s">
        <v>84</v>
      </c>
      <c r="B56" s="47" t="s">
        <v>573</v>
      </c>
      <c r="C56" s="4">
        <f>+payroll!G56</f>
        <v>3.0832753538176552E-3</v>
      </c>
      <c r="D56" s="4">
        <f>+IFR!T56</f>
        <v>3.1943088157235624E-3</v>
      </c>
      <c r="E56" s="4">
        <f>+claims!R56</f>
        <v>5.2020233132781665E-3</v>
      </c>
      <c r="F56" s="4">
        <f>+costs!L56</f>
        <v>7.8437855206645382E-3</v>
      </c>
      <c r="H56" s="4">
        <f t="shared" ref="H56:H105" si="6">(C56*$C$3)+(D56*$D$3)+(E56*$E$3)+(F56*$F$3)</f>
        <v>6.2712728305831002E-3</v>
      </c>
      <c r="J56" s="17">
        <f t="shared" si="4"/>
        <v>289784.38523941807</v>
      </c>
      <c r="L56" s="7">
        <f>+J56/payroll!F56</f>
        <v>1.1248695046687992E-2</v>
      </c>
      <c r="O56" s="17">
        <v>322716.66456575633</v>
      </c>
      <c r="P56" s="17">
        <f t="shared" si="1"/>
        <v>-32932.279326338263</v>
      </c>
      <c r="R56" s="4">
        <v>6.2712728305831002E-3</v>
      </c>
      <c r="S56" s="4">
        <f t="shared" si="5"/>
        <v>0</v>
      </c>
    </row>
    <row r="57" spans="1:19" x14ac:dyDescent="0.2">
      <c r="A57" t="s">
        <v>85</v>
      </c>
      <c r="B57" t="s">
        <v>86</v>
      </c>
      <c r="C57" s="4">
        <f>+payroll!G57</f>
        <v>1.5761472816777861E-3</v>
      </c>
      <c r="D57" s="4">
        <f>+IFR!T57</f>
        <v>1.7517387081482959E-3</v>
      </c>
      <c r="E57" s="4">
        <f>+claims!R57</f>
        <v>5.2020233132781663E-4</v>
      </c>
      <c r="F57" s="4">
        <f>+costs!L57</f>
        <v>4.0774321373593576E-4</v>
      </c>
      <c r="H57" s="4">
        <f t="shared" si="6"/>
        <v>7.3866202666899423E-4</v>
      </c>
      <c r="J57" s="17">
        <f t="shared" si="4"/>
        <v>34132.261038637444</v>
      </c>
      <c r="L57" s="7">
        <f>+J57/payroll!F57</f>
        <v>2.5918372987108603E-3</v>
      </c>
      <c r="O57" s="17">
        <v>38011.190379965534</v>
      </c>
      <c r="P57" s="17">
        <f t="shared" si="1"/>
        <v>-3878.9293413280902</v>
      </c>
      <c r="R57" s="4">
        <v>7.3866202666899423E-4</v>
      </c>
      <c r="S57" s="4">
        <f t="shared" si="5"/>
        <v>0</v>
      </c>
    </row>
    <row r="58" spans="1:19" x14ac:dyDescent="0.2">
      <c r="A58" t="s">
        <v>87</v>
      </c>
      <c r="B58" t="s">
        <v>88</v>
      </c>
      <c r="C58" s="4">
        <f>+payroll!G58</f>
        <v>5.3589009681105824E-2</v>
      </c>
      <c r="D58" s="4">
        <f>+IFR!T58</f>
        <v>4.3616652302169413E-2</v>
      </c>
      <c r="E58" s="4">
        <f>+claims!R58</f>
        <v>5.5260089757718074E-2</v>
      </c>
      <c r="F58" s="4">
        <f>+costs!L58</f>
        <v>4.8268445787384165E-2</v>
      </c>
      <c r="H58" s="4">
        <f t="shared" si="6"/>
        <v>4.940078868399761E-2</v>
      </c>
      <c r="J58" s="17">
        <f t="shared" si="4"/>
        <v>2282722.7527595209</v>
      </c>
      <c r="L58" s="7">
        <f>+J58/payroll!F58</f>
        <v>5.0982004922003185E-3</v>
      </c>
      <c r="O58" s="17">
        <v>2542140.6756967939</v>
      </c>
      <c r="P58" s="17">
        <f t="shared" si="1"/>
        <v>-259417.92293727305</v>
      </c>
      <c r="R58" s="4">
        <v>4.940078868399761E-2</v>
      </c>
      <c r="S58" s="4">
        <f t="shared" si="5"/>
        <v>0</v>
      </c>
    </row>
    <row r="59" spans="1:19" x14ac:dyDescent="0.2">
      <c r="A59" t="s">
        <v>89</v>
      </c>
      <c r="B59" s="47" t="s">
        <v>571</v>
      </c>
      <c r="C59" s="4">
        <f>+payroll!G59</f>
        <v>2.2489799490977796E-4</v>
      </c>
      <c r="D59" s="4">
        <f>+IFR!T59</f>
        <v>2.1197583559807886E-4</v>
      </c>
      <c r="E59" s="4">
        <f>+claims!R59</f>
        <v>8.6700388554636105E-5</v>
      </c>
      <c r="F59" s="4">
        <f>+costs!L59</f>
        <v>1.1263216081824552E-4</v>
      </c>
      <c r="H59" s="4">
        <f t="shared" si="6"/>
        <v>1.3519358358762482E-4</v>
      </c>
      <c r="J59" s="17">
        <f t="shared" si="4"/>
        <v>6247.0555127500447</v>
      </c>
      <c r="L59" s="7">
        <f>+J59/payroll!F59</f>
        <v>3.3245223432392121E-3</v>
      </c>
      <c r="O59" s="17">
        <v>6956.9963777247167</v>
      </c>
      <c r="P59" s="17">
        <f t="shared" si="1"/>
        <v>-709.94086497467197</v>
      </c>
      <c r="R59" s="4">
        <v>1.3519358358762482E-4</v>
      </c>
      <c r="S59" s="4">
        <f t="shared" si="5"/>
        <v>0</v>
      </c>
    </row>
    <row r="60" spans="1:19" x14ac:dyDescent="0.2">
      <c r="A60" t="s">
        <v>90</v>
      </c>
      <c r="B60" t="s">
        <v>91</v>
      </c>
      <c r="C60" s="4">
        <f>+payroll!G60</f>
        <v>8.864799544541E-5</v>
      </c>
      <c r="D60" s="4">
        <f>+IFR!T60</f>
        <v>8.7814940559370931E-5</v>
      </c>
      <c r="E60" s="4">
        <f>+claims!R60</f>
        <v>0</v>
      </c>
      <c r="F60" s="4">
        <f>+costs!L60</f>
        <v>0</v>
      </c>
      <c r="H60" s="4">
        <f t="shared" si="6"/>
        <v>2.2057867000597616E-5</v>
      </c>
      <c r="J60" s="17">
        <f t="shared" si="4"/>
        <v>1019.2548787367458</v>
      </c>
      <c r="L60" s="7">
        <f>+J60/payroll!F60</f>
        <v>1.3761106428660575E-3</v>
      </c>
      <c r="O60" s="17">
        <v>1135.0871598431249</v>
      </c>
      <c r="P60" s="17">
        <f t="shared" si="1"/>
        <v>-115.83228110637913</v>
      </c>
      <c r="R60" s="4">
        <v>2.2057867000597616E-5</v>
      </c>
      <c r="S60" s="4">
        <f t="shared" si="5"/>
        <v>0</v>
      </c>
    </row>
    <row r="61" spans="1:19" x14ac:dyDescent="0.2">
      <c r="A61" t="s">
        <v>92</v>
      </c>
      <c r="B61" t="s">
        <v>93</v>
      </c>
      <c r="C61" s="4">
        <f>+payroll!G61</f>
        <v>2.0952147437573244E-4</v>
      </c>
      <c r="D61" s="4">
        <f>+IFR!T61</f>
        <v>1.7158978709842524E-4</v>
      </c>
      <c r="E61" s="4">
        <f>+claims!R61</f>
        <v>0</v>
      </c>
      <c r="F61" s="4">
        <f>+costs!L61</f>
        <v>0</v>
      </c>
      <c r="H61" s="4">
        <f t="shared" si="6"/>
        <v>4.7638907684269713E-5</v>
      </c>
      <c r="J61" s="17">
        <f t="shared" si="4"/>
        <v>2201.3093593122949</v>
      </c>
      <c r="L61" s="7">
        <f>+J61/payroll!F61</f>
        <v>1.2574537284404416E-3</v>
      </c>
      <c r="O61" s="17">
        <v>2451.4751322012003</v>
      </c>
      <c r="P61" s="17">
        <f t="shared" si="1"/>
        <v>-250.16577288890539</v>
      </c>
      <c r="R61" s="4">
        <v>4.7638907684269713E-5</v>
      </c>
      <c r="S61" s="4">
        <f t="shared" si="5"/>
        <v>0</v>
      </c>
    </row>
    <row r="62" spans="1:19" x14ac:dyDescent="0.2">
      <c r="A62" t="s">
        <v>496</v>
      </c>
      <c r="B62" t="s">
        <v>497</v>
      </c>
      <c r="C62" s="4">
        <f>+payroll!G62</f>
        <v>8.577018206713952E-4</v>
      </c>
      <c r="D62" s="4">
        <f>+IFR!T62</f>
        <v>8.3651224136741366E-4</v>
      </c>
      <c r="E62" s="4">
        <f>+claims!R62</f>
        <v>6.9360310843708884E-4</v>
      </c>
      <c r="F62" s="4">
        <f>+costs!L62</f>
        <v>5.1841960510516422E-4</v>
      </c>
      <c r="H62" s="4">
        <f>(C62*$C$3)+(D62*$D$3)+(E62*$E$3)+(F62*$F$3)</f>
        <v>6.2686898708351295E-4</v>
      </c>
      <c r="J62" s="17">
        <f t="shared" si="4"/>
        <v>28966.503125452782</v>
      </c>
      <c r="L62" s="7">
        <f>+J62/payroll!F62</f>
        <v>4.0420270181378412E-3</v>
      </c>
      <c r="O62" s="17">
        <v>32258.37467072783</v>
      </c>
      <c r="P62" s="17">
        <f t="shared" si="1"/>
        <v>-3291.8715452750475</v>
      </c>
      <c r="R62" s="4">
        <v>6.2686898708351295E-4</v>
      </c>
      <c r="S62" s="4">
        <f t="shared" si="5"/>
        <v>0</v>
      </c>
    </row>
    <row r="63" spans="1:19" x14ac:dyDescent="0.2">
      <c r="A63" t="s">
        <v>94</v>
      </c>
      <c r="B63" t="s">
        <v>498</v>
      </c>
      <c r="C63" s="4">
        <f>+payroll!G63</f>
        <v>3.9176143593590046E-4</v>
      </c>
      <c r="D63" s="4">
        <f>+IFR!T63</f>
        <v>3.198371570267299E-4</v>
      </c>
      <c r="E63" s="4">
        <f>+claims!R63</f>
        <v>0</v>
      </c>
      <c r="F63" s="4">
        <f>+costs!L63</f>
        <v>0</v>
      </c>
      <c r="H63" s="4">
        <f t="shared" si="6"/>
        <v>8.8949824120328788E-5</v>
      </c>
      <c r="J63" s="17">
        <f t="shared" si="4"/>
        <v>4110.2134759886012</v>
      </c>
      <c r="L63" s="7">
        <f>+J63/payroll!F63</f>
        <v>1.2556892328410038E-3</v>
      </c>
      <c r="O63" s="17">
        <v>4577.3148975172453</v>
      </c>
      <c r="P63" s="17">
        <f t="shared" si="1"/>
        <v>-467.1014215286441</v>
      </c>
      <c r="R63" s="4">
        <v>8.8949824120328788E-5</v>
      </c>
      <c r="S63" s="4">
        <f t="shared" si="5"/>
        <v>0</v>
      </c>
    </row>
    <row r="64" spans="1:19" ht="13.5" customHeight="1" x14ac:dyDescent="0.2">
      <c r="A64" t="s">
        <v>95</v>
      </c>
      <c r="B64" t="s">
        <v>96</v>
      </c>
      <c r="C64" s="4">
        <f>+payroll!G64</f>
        <v>1.6982448970866897E-3</v>
      </c>
      <c r="D64" s="4">
        <f>+IFR!T64</f>
        <v>9.6241295059627558E-4</v>
      </c>
      <c r="E64" s="4">
        <f>+claims!R64</f>
        <v>8.6700388554636105E-5</v>
      </c>
      <c r="F64" s="4">
        <f>+costs!L64</f>
        <v>8.1540406584323469E-6</v>
      </c>
      <c r="H64" s="4">
        <f t="shared" si="6"/>
        <v>3.5047971363862546E-4</v>
      </c>
      <c r="J64" s="17">
        <f t="shared" si="4"/>
        <v>16195.04542369161</v>
      </c>
      <c r="L64" s="7">
        <f>+J64/payroll!F64</f>
        <v>1.1413565264192873E-3</v>
      </c>
      <c r="O64" s="17">
        <v>18035.516431662265</v>
      </c>
      <c r="P64" s="17">
        <f t="shared" si="1"/>
        <v>-1840.4710079706547</v>
      </c>
      <c r="R64" s="4">
        <v>3.5047971363862546E-4</v>
      </c>
      <c r="S64" s="4">
        <f t="shared" si="5"/>
        <v>0</v>
      </c>
    </row>
    <row r="65" spans="1:19" ht="13.5" customHeight="1" x14ac:dyDescent="0.2">
      <c r="A65" t="s">
        <v>97</v>
      </c>
      <c r="B65" t="s">
        <v>98</v>
      </c>
      <c r="C65" s="4">
        <f>+payroll!G65</f>
        <v>2.114788330575614E-3</v>
      </c>
      <c r="D65" s="4">
        <f>+IFR!T65</f>
        <v>1.9238597453942782E-3</v>
      </c>
      <c r="E65" s="4">
        <f>+claims!R65</f>
        <v>6.9360310843708884E-4</v>
      </c>
      <c r="F65" s="4">
        <f>+costs!L65</f>
        <v>5.0183347348386911E-4</v>
      </c>
      <c r="H65" s="4">
        <f t="shared" si="6"/>
        <v>9.0997155985212135E-4</v>
      </c>
      <c r="J65" s="17">
        <f t="shared" si="4"/>
        <v>42048.170472051206</v>
      </c>
      <c r="L65" s="7">
        <f>+J65/payroll!F65</f>
        <v>2.3796860970907315E-3</v>
      </c>
      <c r="O65" s="17">
        <v>46826.696043755197</v>
      </c>
      <c r="P65" s="17">
        <f t="shared" si="1"/>
        <v>-4778.5255717039909</v>
      </c>
      <c r="R65" s="4">
        <v>9.0997155985212135E-4</v>
      </c>
      <c r="S65" s="4">
        <f t="shared" si="5"/>
        <v>0</v>
      </c>
    </row>
    <row r="66" spans="1:19" x14ac:dyDescent="0.2">
      <c r="A66" t="s">
        <v>99</v>
      </c>
      <c r="B66" t="s">
        <v>100</v>
      </c>
      <c r="C66" s="4">
        <f>+payroll!G66</f>
        <v>8.7839433905865533E-3</v>
      </c>
      <c r="D66" s="4">
        <f>+IFR!T66</f>
        <v>7.8743399670954135E-3</v>
      </c>
      <c r="E66" s="4">
        <f>+claims!R66</f>
        <v>1.3438560225968598E-3</v>
      </c>
      <c r="F66" s="4">
        <f>+costs!L66</f>
        <v>2.126250997211877E-3</v>
      </c>
      <c r="H66" s="4">
        <f t="shared" si="6"/>
        <v>3.5596144214269008E-3</v>
      </c>
      <c r="J66" s="17">
        <f t="shared" ref="J66:J90" si="7">(+H66*$J$273)</f>
        <v>164483.46367138534</v>
      </c>
      <c r="L66" s="7">
        <f>+J66/payroll!F66</f>
        <v>2.2411565229784073E-3</v>
      </c>
      <c r="O66" s="17">
        <v>183176.03527324833</v>
      </c>
      <c r="P66" s="17">
        <f t="shared" ref="P66:P129" si="8">+J66-O66</f>
        <v>-18692.57160186299</v>
      </c>
      <c r="R66" s="4">
        <v>3.5596144214269008E-3</v>
      </c>
      <c r="S66" s="4">
        <f t="shared" si="5"/>
        <v>0</v>
      </c>
    </row>
    <row r="67" spans="1:19" x14ac:dyDescent="0.2">
      <c r="A67" t="s">
        <v>101</v>
      </c>
      <c r="B67" t="s">
        <v>540</v>
      </c>
      <c r="C67" s="4">
        <f>+payroll!G67</f>
        <v>4.1605429637523936E-3</v>
      </c>
      <c r="D67" s="4">
        <f>+IFR!T67</f>
        <v>3.4726410923145408E-3</v>
      </c>
      <c r="E67" s="4">
        <f>+claims!R67</f>
        <v>5.6355252560513465E-4</v>
      </c>
      <c r="F67" s="4">
        <f>+costs!L67</f>
        <v>1.0251237473833498E-4</v>
      </c>
      <c r="H67" s="4">
        <f t="shared" si="6"/>
        <v>1.100188310692138E-3</v>
      </c>
      <c r="J67" s="17">
        <f t="shared" si="7"/>
        <v>50837.748870809628</v>
      </c>
      <c r="L67" s="7">
        <f>+J67/payroll!F67</f>
        <v>1.4624323140500445E-3</v>
      </c>
      <c r="O67" s="17">
        <v>56615.157977075047</v>
      </c>
      <c r="P67" s="17">
        <f t="shared" si="8"/>
        <v>-5777.4091062654188</v>
      </c>
      <c r="R67" s="4">
        <v>1.100188310692138E-3</v>
      </c>
      <c r="S67" s="4">
        <f t="shared" si="5"/>
        <v>0</v>
      </c>
    </row>
    <row r="68" spans="1:19" x14ac:dyDescent="0.2">
      <c r="A68" t="s">
        <v>102</v>
      </c>
      <c r="B68" t="s">
        <v>103</v>
      </c>
      <c r="C68" s="4">
        <f>+payroll!G68</f>
        <v>1.3096319490024576E-4</v>
      </c>
      <c r="D68" s="4">
        <f>+IFR!T68</f>
        <v>1.2466161799348698E-4</v>
      </c>
      <c r="E68" s="4">
        <f>+claims!R68</f>
        <v>0</v>
      </c>
      <c r="F68" s="4">
        <f>+costs!L68</f>
        <v>0</v>
      </c>
      <c r="H68" s="4">
        <f t="shared" si="6"/>
        <v>3.1953101611716597E-5</v>
      </c>
      <c r="J68" s="17">
        <f t="shared" si="7"/>
        <v>1476.496104887691</v>
      </c>
      <c r="L68" s="7">
        <f>+J68/payroll!F68</f>
        <v>1.3493434916079824E-3</v>
      </c>
      <c r="O68" s="17">
        <v>1644.291143637756</v>
      </c>
      <c r="P68" s="17">
        <f t="shared" si="8"/>
        <v>-167.79503875006503</v>
      </c>
      <c r="R68" s="4">
        <v>3.1953101611716597E-5</v>
      </c>
      <c r="S68" s="4">
        <f t="shared" si="5"/>
        <v>0</v>
      </c>
    </row>
    <row r="69" spans="1:19" x14ac:dyDescent="0.2">
      <c r="A69" t="s">
        <v>104</v>
      </c>
      <c r="B69" t="s">
        <v>105</v>
      </c>
      <c r="C69" s="4">
        <f>+payroll!G69</f>
        <v>2.6724405073566711E-4</v>
      </c>
      <c r="D69" s="4">
        <f>+IFR!T69</f>
        <v>2.1899331122044951E-4</v>
      </c>
      <c r="E69" s="4">
        <f>+claims!R69</f>
        <v>0</v>
      </c>
      <c r="F69" s="4">
        <f>+costs!L69</f>
        <v>0</v>
      </c>
      <c r="H69" s="4">
        <f t="shared" si="6"/>
        <v>6.0779670244514574E-5</v>
      </c>
      <c r="J69" s="17">
        <f t="shared" si="7"/>
        <v>2808.5206707907741</v>
      </c>
      <c r="L69" s="7">
        <f>+J69/payroll!F69</f>
        <v>1.2577926514497943E-3</v>
      </c>
      <c r="O69" s="17">
        <v>3127.6924134223218</v>
      </c>
      <c r="P69" s="17">
        <f t="shared" si="8"/>
        <v>-319.17174263154766</v>
      </c>
      <c r="R69" s="4">
        <v>6.0779670244514574E-5</v>
      </c>
      <c r="S69" s="4">
        <f t="shared" si="5"/>
        <v>0</v>
      </c>
    </row>
    <row r="70" spans="1:19" x14ac:dyDescent="0.2">
      <c r="A70" t="s">
        <v>106</v>
      </c>
      <c r="B70" t="s">
        <v>107</v>
      </c>
      <c r="C70" s="4">
        <f>+payroll!G70</f>
        <v>3.6208745491797148E-3</v>
      </c>
      <c r="D70" s="4">
        <f>+IFR!T70</f>
        <v>3.1481456108968485E-3</v>
      </c>
      <c r="E70" s="4">
        <f>+claims!R70</f>
        <v>2.1241595195885844E-3</v>
      </c>
      <c r="F70" s="4">
        <f>+costs!L70</f>
        <v>2.4911861958091149E-3</v>
      </c>
      <c r="H70" s="4">
        <f t="shared" si="6"/>
        <v>2.6594631654333271E-3</v>
      </c>
      <c r="J70" s="17">
        <f t="shared" si="7"/>
        <v>122889.07200841983</v>
      </c>
      <c r="L70" s="7">
        <f>+J70/payroll!F70</f>
        <v>4.0619938427823056E-3</v>
      </c>
      <c r="O70" s="17">
        <v>136854.68731302695</v>
      </c>
      <c r="P70" s="17">
        <f t="shared" si="8"/>
        <v>-13965.615304607127</v>
      </c>
      <c r="R70" s="4">
        <v>2.6594631654333271E-3</v>
      </c>
      <c r="S70" s="4">
        <f t="shared" si="5"/>
        <v>0</v>
      </c>
    </row>
    <row r="71" spans="1:19" x14ac:dyDescent="0.2">
      <c r="A71" t="s">
        <v>108</v>
      </c>
      <c r="B71" t="s">
        <v>109</v>
      </c>
      <c r="C71" s="4">
        <f>+payroll!G71</f>
        <v>1.6153612411017544E-4</v>
      </c>
      <c r="D71" s="4">
        <f>+IFR!T71</f>
        <v>1.1784286704842455E-4</v>
      </c>
      <c r="E71" s="4">
        <f>+claims!R71</f>
        <v>0</v>
      </c>
      <c r="F71" s="4">
        <f>+costs!L71</f>
        <v>0</v>
      </c>
      <c r="H71" s="4">
        <f t="shared" si="6"/>
        <v>3.4922373894825002E-5</v>
      </c>
      <c r="J71" s="17">
        <f t="shared" si="7"/>
        <v>1613.7009062755153</v>
      </c>
      <c r="L71" s="7">
        <f>+J71/payroll!F71</f>
        <v>1.1956191406246198E-3</v>
      </c>
      <c r="O71" s="17">
        <v>1797.0884581987295</v>
      </c>
      <c r="P71" s="17">
        <f t="shared" si="8"/>
        <v>-183.38755192321423</v>
      </c>
      <c r="R71" s="4">
        <v>3.4922373894825002E-5</v>
      </c>
      <c r="S71" s="4">
        <f t="shared" si="5"/>
        <v>0</v>
      </c>
    </row>
    <row r="72" spans="1:19" x14ac:dyDescent="0.2">
      <c r="A72" t="s">
        <v>110</v>
      </c>
      <c r="B72" t="s">
        <v>111</v>
      </c>
      <c r="C72" s="4">
        <f>+payroll!G72</f>
        <v>2.0123031373514647E-4</v>
      </c>
      <c r="D72" s="4">
        <f>+IFR!T72</f>
        <v>1.5485870815096038E-4</v>
      </c>
      <c r="E72" s="4">
        <f>+claims!R72</f>
        <v>0</v>
      </c>
      <c r="F72" s="4">
        <f>+costs!L72</f>
        <v>0</v>
      </c>
      <c r="H72" s="4">
        <f t="shared" si="6"/>
        <v>4.4511127735763354E-5</v>
      </c>
      <c r="J72" s="17">
        <f t="shared" si="7"/>
        <v>2056.7802000765582</v>
      </c>
      <c r="L72" s="7">
        <f>+J72/payroll!F72</f>
        <v>1.2233027524453334E-3</v>
      </c>
      <c r="O72" s="17">
        <v>2290.5210898965579</v>
      </c>
      <c r="P72" s="17">
        <f t="shared" si="8"/>
        <v>-233.74088981999967</v>
      </c>
      <c r="R72" s="4">
        <v>4.4511127735763354E-5</v>
      </c>
      <c r="S72" s="4">
        <f t="shared" si="5"/>
        <v>0</v>
      </c>
    </row>
    <row r="73" spans="1:19" x14ac:dyDescent="0.2">
      <c r="A73" t="s">
        <v>112</v>
      </c>
      <c r="B73" t="s">
        <v>113</v>
      </c>
      <c r="C73" s="4">
        <f>+payroll!G73</f>
        <v>3.1192167075284145E-5</v>
      </c>
      <c r="D73" s="4">
        <f>+IFR!T73</f>
        <v>2.6413361460431911E-5</v>
      </c>
      <c r="E73" s="4">
        <f>+claims!R73</f>
        <v>0</v>
      </c>
      <c r="F73" s="4">
        <f>+costs!L73</f>
        <v>0</v>
      </c>
      <c r="H73" s="4">
        <f t="shared" si="6"/>
        <v>7.200691066964507E-6</v>
      </c>
      <c r="J73" s="17">
        <f t="shared" si="7"/>
        <v>332.7311521137031</v>
      </c>
      <c r="L73" s="7">
        <f>+J73/payroll!F73</f>
        <v>1.2766956826390367E-3</v>
      </c>
      <c r="O73" s="17">
        <v>370.54407717151713</v>
      </c>
      <c r="P73" s="17">
        <f t="shared" si="8"/>
        <v>-37.812925057814027</v>
      </c>
      <c r="R73" s="4">
        <v>7.200691066964507E-6</v>
      </c>
      <c r="S73" s="4">
        <f t="shared" si="5"/>
        <v>0</v>
      </c>
    </row>
    <row r="74" spans="1:19" x14ac:dyDescent="0.2">
      <c r="A74" t="s">
        <v>114</v>
      </c>
      <c r="B74" t="s">
        <v>115</v>
      </c>
      <c r="C74" s="4">
        <f>+payroll!G74</f>
        <v>3.6758056891552027E-4</v>
      </c>
      <c r="D74" s="4">
        <f>+IFR!T74</f>
        <v>3.2439269168216533E-4</v>
      </c>
      <c r="E74" s="4">
        <f>+claims!R74</f>
        <v>8.6700388554636105E-5</v>
      </c>
      <c r="F74" s="4">
        <f>+costs!L74</f>
        <v>9.26696014617191E-6</v>
      </c>
      <c r="H74" s="4">
        <f t="shared" si="6"/>
        <v>1.0506189194560925E-4</v>
      </c>
      <c r="J74" s="17">
        <f t="shared" si="7"/>
        <v>4854.7235293409731</v>
      </c>
      <c r="L74" s="7">
        <f>+J74/payroll!F74</f>
        <v>1.5807071988282594E-3</v>
      </c>
      <c r="O74" s="17">
        <v>5406.4341095653508</v>
      </c>
      <c r="P74" s="17">
        <f t="shared" si="8"/>
        <v>-551.71058022437774</v>
      </c>
      <c r="R74" s="4">
        <v>1.0506189194560925E-4</v>
      </c>
      <c r="S74" s="4">
        <f t="shared" si="5"/>
        <v>0</v>
      </c>
    </row>
    <row r="75" spans="1:19" x14ac:dyDescent="0.2">
      <c r="A75" t="s">
        <v>116</v>
      </c>
      <c r="B75" t="s">
        <v>117</v>
      </c>
      <c r="C75" s="4">
        <f>+payroll!G75</f>
        <v>1.9058768111024997E-4</v>
      </c>
      <c r="D75" s="4">
        <f>+IFR!T75</f>
        <v>1.2269007161782349E-4</v>
      </c>
      <c r="E75" s="4">
        <f>+claims!R75</f>
        <v>0</v>
      </c>
      <c r="F75" s="4">
        <f>+costs!L75</f>
        <v>0</v>
      </c>
      <c r="H75" s="4">
        <f t="shared" si="6"/>
        <v>3.9159719091009186E-5</v>
      </c>
      <c r="J75" s="17">
        <f t="shared" si="7"/>
        <v>1809.5011059949818</v>
      </c>
      <c r="L75" s="7">
        <f>+J75/payroll!F75</f>
        <v>1.1363274585867496E-3</v>
      </c>
      <c r="O75" s="17">
        <v>2015.1401911192927</v>
      </c>
      <c r="P75" s="17">
        <f t="shared" si="8"/>
        <v>-205.6390851243109</v>
      </c>
      <c r="R75" s="4">
        <v>3.9159719091009186E-5</v>
      </c>
      <c r="S75" s="4">
        <f t="shared" si="5"/>
        <v>0</v>
      </c>
    </row>
    <row r="76" spans="1:19" x14ac:dyDescent="0.2">
      <c r="A76" t="s">
        <v>118</v>
      </c>
      <c r="B76" t="s">
        <v>119</v>
      </c>
      <c r="C76" s="4">
        <f>+payroll!G76</f>
        <v>1.3198268151660305E-3</v>
      </c>
      <c r="D76" s="4">
        <f>+IFR!T76</f>
        <v>9.3323252611918618E-4</v>
      </c>
      <c r="E76" s="4">
        <f>+claims!R76</f>
        <v>1.3005058283195416E-4</v>
      </c>
      <c r="F76" s="4">
        <f>+costs!L76</f>
        <v>5.7932866313918199E-5</v>
      </c>
      <c r="H76" s="4">
        <f t="shared" si="6"/>
        <v>3.358997248737961E-4</v>
      </c>
      <c r="J76" s="17">
        <f t="shared" si="7"/>
        <v>15521.330024098501</v>
      </c>
      <c r="L76" s="7">
        <f>+J76/payroll!F76</f>
        <v>1.4075099052214446E-3</v>
      </c>
      <c r="O76" s="17">
        <v>17285.237266538708</v>
      </c>
      <c r="P76" s="17">
        <f t="shared" si="8"/>
        <v>-1763.9072424402075</v>
      </c>
      <c r="R76" s="4">
        <v>3.358997248737961E-4</v>
      </c>
      <c r="S76" s="4">
        <f t="shared" si="5"/>
        <v>0</v>
      </c>
    </row>
    <row r="77" spans="1:19" x14ac:dyDescent="0.2">
      <c r="A77" t="s">
        <v>120</v>
      </c>
      <c r="B77" t="s">
        <v>121</v>
      </c>
      <c r="C77" s="4">
        <f>+payroll!G77</f>
        <v>1.4545864464030116E-4</v>
      </c>
      <c r="D77" s="4">
        <f>+IFR!T77</f>
        <v>8.4800865790499801E-5</v>
      </c>
      <c r="E77" s="4">
        <f>+claims!R77</f>
        <v>0</v>
      </c>
      <c r="F77" s="4">
        <f>+costs!L77</f>
        <v>1.1725039760541117E-5</v>
      </c>
      <c r="H77" s="4">
        <f t="shared" si="6"/>
        <v>3.5817462660174785E-5</v>
      </c>
      <c r="J77" s="17">
        <f t="shared" si="7"/>
        <v>1655.0613692323595</v>
      </c>
      <c r="L77" s="7">
        <f>+J77/payroll!F77</f>
        <v>1.3618022259194007E-3</v>
      </c>
      <c r="O77" s="17">
        <v>1843.1492928406669</v>
      </c>
      <c r="P77" s="17">
        <f t="shared" si="8"/>
        <v>-188.08792360830739</v>
      </c>
      <c r="R77" s="4">
        <v>3.5817462660174785E-5</v>
      </c>
      <c r="S77" s="4">
        <f t="shared" si="5"/>
        <v>0</v>
      </c>
    </row>
    <row r="78" spans="1:19" x14ac:dyDescent="0.2">
      <c r="A78" t="s">
        <v>122</v>
      </c>
      <c r="B78" t="s">
        <v>123</v>
      </c>
      <c r="C78" s="4">
        <f>+payroll!G78</f>
        <v>3.314685151701115E-4</v>
      </c>
      <c r="D78" s="4">
        <f>+IFR!T78</f>
        <v>2.6923650603701216E-4</v>
      </c>
      <c r="E78" s="4">
        <f>+claims!R78</f>
        <v>8.6700388554636105E-5</v>
      </c>
      <c r="F78" s="4">
        <f>+costs!L78</f>
        <v>2.7426398393888963E-4</v>
      </c>
      <c r="H78" s="4">
        <f t="shared" si="6"/>
        <v>2.5265157629741967E-4</v>
      </c>
      <c r="J78" s="17">
        <f t="shared" si="7"/>
        <v>11674.580853837646</v>
      </c>
      <c r="L78" s="7">
        <f>+J78/payroll!F78</f>
        <v>4.2153970646484629E-3</v>
      </c>
      <c r="O78" s="17">
        <v>13001.327832902289</v>
      </c>
      <c r="P78" s="17">
        <f t="shared" si="8"/>
        <v>-1326.7469790646428</v>
      </c>
      <c r="R78" s="4">
        <v>2.5265157629741967E-4</v>
      </c>
      <c r="S78" s="4">
        <f t="shared" si="5"/>
        <v>0</v>
      </c>
    </row>
    <row r="79" spans="1:19" x14ac:dyDescent="0.2">
      <c r="A79" t="s">
        <v>124</v>
      </c>
      <c r="B79" t="s">
        <v>505</v>
      </c>
      <c r="C79" s="4">
        <f>+payroll!G79</f>
        <v>1.7372591207122332E-4</v>
      </c>
      <c r="D79" s="4">
        <f>+IFR!T79</f>
        <v>1.2515123315429648E-4</v>
      </c>
      <c r="E79" s="4">
        <f>+claims!R79</f>
        <v>4.3350194277318052E-5</v>
      </c>
      <c r="F79" s="4">
        <f>+costs!L79</f>
        <v>3.2937309139191134E-5</v>
      </c>
      <c r="H79" s="4">
        <f t="shared" si="6"/>
        <v>6.3624557778302359E-5</v>
      </c>
      <c r="J79" s="17">
        <f t="shared" si="7"/>
        <v>2939.9778737103488</v>
      </c>
      <c r="L79" s="7">
        <f>+J79/payroll!F79</f>
        <v>2.0254379168106419E-3</v>
      </c>
      <c r="O79" s="17">
        <v>3274.0889489854749</v>
      </c>
      <c r="P79" s="17">
        <f t="shared" si="8"/>
        <v>-334.11107527512604</v>
      </c>
      <c r="R79" s="4">
        <v>6.3624557778302359E-5</v>
      </c>
      <c r="S79" s="4">
        <f t="shared" si="5"/>
        <v>0</v>
      </c>
    </row>
    <row r="80" spans="1:19" x14ac:dyDescent="0.2">
      <c r="A80" t="s">
        <v>125</v>
      </c>
      <c r="B80" t="s">
        <v>126</v>
      </c>
      <c r="C80" s="4">
        <f>+payroll!G80</f>
        <v>6.3875365033523829E-4</v>
      </c>
      <c r="D80" s="4">
        <f>+IFR!T80</f>
        <v>6.2065173652010636E-4</v>
      </c>
      <c r="E80" s="4">
        <f>+claims!R80</f>
        <v>1.7340077710927221E-4</v>
      </c>
      <c r="F80" s="4">
        <f>+costs!L80</f>
        <v>3.66290574119668E-5</v>
      </c>
      <c r="H80" s="4">
        <f t="shared" si="6"/>
        <v>2.0541322437048898E-4</v>
      </c>
      <c r="J80" s="17">
        <f t="shared" si="7"/>
        <v>9491.780465037451</v>
      </c>
      <c r="L80" s="7">
        <f>+J80/payroll!F80</f>
        <v>1.778499568644067E-3</v>
      </c>
      <c r="O80" s="17">
        <v>10570.465106104768</v>
      </c>
      <c r="P80" s="17">
        <f t="shared" si="8"/>
        <v>-1078.684641067317</v>
      </c>
      <c r="R80" s="4">
        <v>2.0541322437048898E-4</v>
      </c>
      <c r="S80" s="4">
        <f t="shared" si="5"/>
        <v>0</v>
      </c>
    </row>
    <row r="81" spans="1:19" x14ac:dyDescent="0.2">
      <c r="A81" t="s">
        <v>484</v>
      </c>
      <c r="B81" t="s">
        <v>541</v>
      </c>
      <c r="C81" s="4">
        <f>+payroll!G81</f>
        <v>4.2369458219429624E-5</v>
      </c>
      <c r="D81" s="4">
        <f>+IFR!T81</f>
        <v>3.8794083558789928E-5</v>
      </c>
      <c r="E81" s="4">
        <f>+claims!R81</f>
        <v>0</v>
      </c>
      <c r="F81" s="4">
        <f>+costs!L81</f>
        <v>0</v>
      </c>
      <c r="H81" s="4">
        <f>(C81*$C$3)+(D81*$D$3)+(E81*$E$3)+(F81*$F$3)</f>
        <v>1.0145442722277443E-5</v>
      </c>
      <c r="J81" s="17">
        <f t="shared" si="7"/>
        <v>468.80289881815548</v>
      </c>
      <c r="L81" s="7">
        <f>+J81/payroll!F81</f>
        <v>1.3242709497111468E-3</v>
      </c>
      <c r="O81" s="17">
        <v>522.07957209411961</v>
      </c>
      <c r="P81" s="17">
        <f t="shared" si="8"/>
        <v>-53.276673275964129</v>
      </c>
      <c r="R81" s="4">
        <v>1.0145442722277443E-5</v>
      </c>
      <c r="S81" s="4">
        <f>+H81-R81</f>
        <v>0</v>
      </c>
    </row>
    <row r="82" spans="1:19" x14ac:dyDescent="0.2">
      <c r="A82" t="s">
        <v>127</v>
      </c>
      <c r="B82" t="s">
        <v>499</v>
      </c>
      <c r="C82" s="4">
        <f>+payroll!G82</f>
        <v>8.4054941393187446E-4</v>
      </c>
      <c r="D82" s="4">
        <f>+IFR!T82</f>
        <v>8.1545262626469791E-4</v>
      </c>
      <c r="E82" s="4">
        <f>+claims!R82</f>
        <v>8.6700388554636105E-5</v>
      </c>
      <c r="F82" s="4">
        <f>+costs!L82</f>
        <v>1.7751165589170668E-5</v>
      </c>
      <c r="H82" s="4">
        <f t="shared" si="6"/>
        <v>2.3065601266126937E-4</v>
      </c>
      <c r="J82" s="17">
        <f t="shared" si="7"/>
        <v>10658.204902976062</v>
      </c>
      <c r="L82" s="7">
        <f>+J82/payroll!F82</f>
        <v>1.5176103855546292E-3</v>
      </c>
      <c r="O82" s="17">
        <v>11869.446774038794</v>
      </c>
      <c r="P82" s="17">
        <f t="shared" si="8"/>
        <v>-1211.2418710627317</v>
      </c>
      <c r="R82" s="4">
        <v>2.3065601266126937E-4</v>
      </c>
      <c r="S82" s="4">
        <f t="shared" si="5"/>
        <v>0</v>
      </c>
    </row>
    <row r="83" spans="1:19" x14ac:dyDescent="0.2">
      <c r="A83" t="s">
        <v>128</v>
      </c>
      <c r="B83" t="s">
        <v>129</v>
      </c>
      <c r="C83" s="4">
        <f>+payroll!G83</f>
        <v>1.7340273582796837E-4</v>
      </c>
      <c r="D83" s="4">
        <f>+IFR!T83</f>
        <v>1.7042763972559938E-4</v>
      </c>
      <c r="E83" s="4">
        <f>+claims!R83</f>
        <v>4.3350194277318052E-5</v>
      </c>
      <c r="F83" s="4">
        <f>+costs!L83</f>
        <v>0</v>
      </c>
      <c r="H83" s="4">
        <f t="shared" si="6"/>
        <v>4.9481326085793678E-5</v>
      </c>
      <c r="J83" s="17">
        <f t="shared" si="7"/>
        <v>2286.4442431329644</v>
      </c>
      <c r="L83" s="7">
        <f>+J83/payroll!F83</f>
        <v>1.5781349731610185E-3</v>
      </c>
      <c r="O83" s="17">
        <v>2546.2850914131172</v>
      </c>
      <c r="P83" s="17">
        <f t="shared" si="8"/>
        <v>-259.84084828015284</v>
      </c>
      <c r="R83" s="4">
        <v>4.9481326085793678E-5</v>
      </c>
      <c r="S83" s="4">
        <f t="shared" si="5"/>
        <v>0</v>
      </c>
    </row>
    <row r="84" spans="1:19" x14ac:dyDescent="0.2">
      <c r="A84" t="s">
        <v>130</v>
      </c>
      <c r="B84" t="s">
        <v>542</v>
      </c>
      <c r="C84" s="4">
        <f>+payroll!G84</f>
        <v>5.7506593371999123E-4</v>
      </c>
      <c r="D84" s="4">
        <f>+IFR!T84</f>
        <v>5.0417613011187956E-4</v>
      </c>
      <c r="E84" s="4">
        <f>+claims!R84</f>
        <v>8.6700388554636105E-5</v>
      </c>
      <c r="F84" s="4">
        <f>+costs!L84</f>
        <v>1.7667207804939616E-5</v>
      </c>
      <c r="H84" s="4">
        <f t="shared" si="6"/>
        <v>1.5851064094514304E-4</v>
      </c>
      <c r="J84" s="17">
        <f t="shared" si="7"/>
        <v>7324.4953426661059</v>
      </c>
      <c r="L84" s="7">
        <f>+J84/payroll!F84</f>
        <v>1.5244021067886897E-3</v>
      </c>
      <c r="O84" s="17">
        <v>8156.8808638868431</v>
      </c>
      <c r="P84" s="17">
        <f t="shared" si="8"/>
        <v>-832.38552122073725</v>
      </c>
      <c r="R84" s="4">
        <v>1.5851064094514304E-4</v>
      </c>
      <c r="S84" s="4">
        <f t="shared" si="5"/>
        <v>0</v>
      </c>
    </row>
    <row r="85" spans="1:19" x14ac:dyDescent="0.2">
      <c r="A85" t="s">
        <v>131</v>
      </c>
      <c r="B85" t="s">
        <v>132</v>
      </c>
      <c r="C85" s="4">
        <f>+payroll!G85</f>
        <v>5.7725059622781471E-5</v>
      </c>
      <c r="D85" s="4">
        <f>+IFR!T85</f>
        <v>5.2279358325898777E-5</v>
      </c>
      <c r="E85" s="4">
        <f>+claims!R85</f>
        <v>4.3350194277318052E-5</v>
      </c>
      <c r="F85" s="4">
        <f>+costs!L85</f>
        <v>2.356643926386634E-6</v>
      </c>
      <c r="H85" s="4">
        <f t="shared" si="6"/>
        <v>2.166706774101472E-5</v>
      </c>
      <c r="J85" s="17">
        <f t="shared" si="7"/>
        <v>1001.1967386670018</v>
      </c>
      <c r="L85" s="7">
        <f>+J85/payroll!F85</f>
        <v>2.0758430313108762E-3</v>
      </c>
      <c r="O85" s="17">
        <v>1114.9768190918307</v>
      </c>
      <c r="P85" s="17">
        <f t="shared" si="8"/>
        <v>-113.78008042482895</v>
      </c>
      <c r="R85" s="4">
        <v>2.166706774101472E-5</v>
      </c>
      <c r="S85" s="4">
        <f t="shared" si="5"/>
        <v>0</v>
      </c>
    </row>
    <row r="86" spans="1:19" x14ac:dyDescent="0.2">
      <c r="A86" t="s">
        <v>133</v>
      </c>
      <c r="B86" t="s">
        <v>543</v>
      </c>
      <c r="C86" s="4">
        <f>+payroll!G86</f>
        <v>2.0343184264241952E-5</v>
      </c>
      <c r="D86" s="4">
        <f>+IFR!T86</f>
        <v>1.5966454476228375E-5</v>
      </c>
      <c r="E86" s="4">
        <f>+claims!R86</f>
        <v>0</v>
      </c>
      <c r="F86" s="4">
        <f>+costs!L86</f>
        <v>0</v>
      </c>
      <c r="H86" s="4">
        <f t="shared" si="6"/>
        <v>4.5387048425587909E-6</v>
      </c>
      <c r="J86" s="17">
        <f t="shared" si="7"/>
        <v>209.72549402890161</v>
      </c>
      <c r="L86" s="7">
        <f>+J86/payroll!F86</f>
        <v>1.2338767122367419E-3</v>
      </c>
      <c r="O86" s="17">
        <v>233.55955446493158</v>
      </c>
      <c r="P86" s="17">
        <f t="shared" si="8"/>
        <v>-23.834060436029972</v>
      </c>
      <c r="R86" s="4">
        <v>4.5387048425587909E-6</v>
      </c>
      <c r="S86" s="4">
        <f t="shared" si="5"/>
        <v>0</v>
      </c>
    </row>
    <row r="87" spans="1:19" x14ac:dyDescent="0.2">
      <c r="A87" t="s">
        <v>134</v>
      </c>
      <c r="B87" t="s">
        <v>135</v>
      </c>
      <c r="C87" s="4">
        <f>+payroll!G87</f>
        <v>5.8046194240585618E-5</v>
      </c>
      <c r="D87" s="4">
        <f>+IFR!T87</f>
        <v>6.1638992699840565E-5</v>
      </c>
      <c r="E87" s="4">
        <f>+claims!R87</f>
        <v>4.3350194277318052E-5</v>
      </c>
      <c r="F87" s="4">
        <f>+costs!L87</f>
        <v>0</v>
      </c>
      <c r="H87" s="4">
        <f t="shared" si="6"/>
        <v>2.1463177509150981E-5</v>
      </c>
      <c r="J87" s="17">
        <f t="shared" si="7"/>
        <v>991.77533298220681</v>
      </c>
      <c r="L87" s="7">
        <f>+J87/payroll!F87</f>
        <v>2.0449327300789502E-3</v>
      </c>
      <c r="O87" s="17">
        <v>1104.484726442995</v>
      </c>
      <c r="P87" s="17">
        <f t="shared" si="8"/>
        <v>-112.70939346078819</v>
      </c>
      <c r="R87" s="4">
        <v>2.1463177509150981E-5</v>
      </c>
      <c r="S87" s="4">
        <f t="shared" si="5"/>
        <v>0</v>
      </c>
    </row>
    <row r="88" spans="1:19" x14ac:dyDescent="0.2">
      <c r="A88" t="s">
        <v>136</v>
      </c>
      <c r="B88" t="s">
        <v>137</v>
      </c>
      <c r="C88" s="4">
        <f>+payroll!G88</f>
        <v>3.5329940846204459E-5</v>
      </c>
      <c r="D88" s="4">
        <f>+IFR!T88</f>
        <v>3.507915948225153E-5</v>
      </c>
      <c r="E88" s="4">
        <f>+claims!R88</f>
        <v>0</v>
      </c>
      <c r="F88" s="4">
        <f>+costs!L88</f>
        <v>0</v>
      </c>
      <c r="H88" s="4">
        <f t="shared" si="6"/>
        <v>8.8011375410569986E-6</v>
      </c>
      <c r="J88" s="17">
        <f t="shared" si="7"/>
        <v>406.68494269697203</v>
      </c>
      <c r="L88" s="7">
        <f>+J88/payroll!F88</f>
        <v>1.37769999628367E-3</v>
      </c>
      <c r="O88" s="17">
        <v>452.90227811222326</v>
      </c>
      <c r="P88" s="17">
        <f t="shared" si="8"/>
        <v>-46.217335415251227</v>
      </c>
      <c r="R88" s="4">
        <v>8.8011375410569986E-6</v>
      </c>
      <c r="S88" s="4">
        <f t="shared" si="5"/>
        <v>0</v>
      </c>
    </row>
    <row r="89" spans="1:19" x14ac:dyDescent="0.2">
      <c r="A89" t="s">
        <v>138</v>
      </c>
      <c r="B89" t="s">
        <v>139</v>
      </c>
      <c r="C89" s="4">
        <f>+payroll!G89</f>
        <v>4.2551989548369427E-4</v>
      </c>
      <c r="D89" s="4">
        <f>+IFR!T89</f>
        <v>3.7529937930257362E-4</v>
      </c>
      <c r="E89" s="4">
        <f>+claims!R89</f>
        <v>8.6700388554636105E-5</v>
      </c>
      <c r="F89" s="4">
        <f>+costs!L89</f>
        <v>3.1559587438449061E-5</v>
      </c>
      <c r="H89" s="4">
        <f t="shared" si="6"/>
        <v>1.3204322009454834E-4</v>
      </c>
      <c r="J89" s="17">
        <f t="shared" si="7"/>
        <v>6101.4828080082243</v>
      </c>
      <c r="L89" s="7">
        <f>+J89/payroll!F89</f>
        <v>1.7161490159012193E-3</v>
      </c>
      <c r="O89" s="17">
        <v>6794.880197146932</v>
      </c>
      <c r="P89" s="17">
        <f t="shared" si="8"/>
        <v>-693.39738913870769</v>
      </c>
      <c r="R89" s="4">
        <v>1.3204322009454834E-4</v>
      </c>
      <c r="S89" s="4">
        <f t="shared" si="5"/>
        <v>0</v>
      </c>
    </row>
    <row r="90" spans="1:19" x14ac:dyDescent="0.2">
      <c r="A90" t="s">
        <v>140</v>
      </c>
      <c r="B90" t="s">
        <v>141</v>
      </c>
      <c r="C90" s="4">
        <f>+payroll!G90</f>
        <v>7.0787612642546325E-5</v>
      </c>
      <c r="D90" s="4">
        <f>+IFR!T90</f>
        <v>6.7234870268560138E-5</v>
      </c>
      <c r="E90" s="4">
        <f>+claims!R90</f>
        <v>0</v>
      </c>
      <c r="F90" s="4">
        <f>+costs!L90</f>
        <v>0</v>
      </c>
      <c r="H90" s="4">
        <f t="shared" si="6"/>
        <v>1.7252810363888308E-5</v>
      </c>
      <c r="J90" s="17">
        <f t="shared" si="7"/>
        <v>797.22174110654555</v>
      </c>
      <c r="L90" s="7">
        <f>+J90/payroll!F90</f>
        <v>1.3479113879623665E-3</v>
      </c>
      <c r="O90" s="17">
        <v>887.82127096547617</v>
      </c>
      <c r="P90" s="17">
        <f t="shared" si="8"/>
        <v>-90.599529858930623</v>
      </c>
      <c r="R90" s="4">
        <v>1.7252810363888308E-5</v>
      </c>
      <c r="S90" s="4">
        <f t="shared" si="5"/>
        <v>0</v>
      </c>
    </row>
    <row r="91" spans="1:19" x14ac:dyDescent="0.2">
      <c r="A91" t="s">
        <v>142</v>
      </c>
      <c r="B91" t="s">
        <v>143</v>
      </c>
      <c r="C91" s="4">
        <f>+payroll!G91</f>
        <v>5.3580117373376174E-2</v>
      </c>
      <c r="D91" s="4">
        <f>+IFR!T91</f>
        <v>6.3468491417419962E-2</v>
      </c>
      <c r="E91" s="4">
        <f>+claims!R91</f>
        <v>2.4492859766684701E-2</v>
      </c>
      <c r="F91" s="4">
        <f>+costs!L91</f>
        <v>2.875129629376881E-2</v>
      </c>
      <c r="H91" s="4">
        <f t="shared" ref="H91:H96" si="9">(C91*$C$3)+(D91*$D$3)+(E91*$E$3)+(F91*$F$3)</f>
        <v>3.5555782840113508E-2</v>
      </c>
      <c r="J91" s="17">
        <f t="shared" ref="J91:J96" si="10">(+H91*$J$273)</f>
        <v>1642969.6092604101</v>
      </c>
      <c r="L91" s="7">
        <f>+J91/payroll!F91</f>
        <v>3.6699939124841176E-3</v>
      </c>
      <c r="O91" s="17">
        <v>1829683.3759533465</v>
      </c>
      <c r="P91" s="17">
        <f t="shared" si="8"/>
        <v>-186713.76669293642</v>
      </c>
      <c r="R91" s="4">
        <v>3.5555782840113508E-2</v>
      </c>
      <c r="S91" s="4">
        <f t="shared" ref="S91:S96" si="11">+H91-R91</f>
        <v>0</v>
      </c>
    </row>
    <row r="92" spans="1:19" x14ac:dyDescent="0.2">
      <c r="A92" t="s">
        <v>144</v>
      </c>
      <c r="B92" t="s">
        <v>489</v>
      </c>
      <c r="C92" s="4">
        <f>+payroll!G92</f>
        <v>4.8369083950629888E-2</v>
      </c>
      <c r="D92" s="4">
        <f>+IFR!T92</f>
        <v>5.6797352503275347E-2</v>
      </c>
      <c r="E92" s="4">
        <f>+claims!R92</f>
        <v>3.2425945319433908E-2</v>
      </c>
      <c r="F92" s="4">
        <f>+costs!L92</f>
        <v>2.6033620077623366E-2</v>
      </c>
      <c r="H92" s="4">
        <f>(C92*$C$3)+(D92*$D$3)+(E92*$E$3)+(F92*$F$3)</f>
        <v>3.362986840122726E-2</v>
      </c>
      <c r="J92" s="17">
        <f t="shared" si="10"/>
        <v>1553976.5217687155</v>
      </c>
      <c r="L92" s="7">
        <f>+J92/payroll!F92</f>
        <v>3.8451746001580234E-3</v>
      </c>
      <c r="O92" s="17">
        <v>1730576.7510708487</v>
      </c>
      <c r="P92" s="17">
        <f t="shared" si="8"/>
        <v>-176600.2293021332</v>
      </c>
      <c r="R92" s="4">
        <v>3.362986840122726E-2</v>
      </c>
      <c r="S92" s="4">
        <f>+H92-R92</f>
        <v>0</v>
      </c>
    </row>
    <row r="93" spans="1:19" x14ac:dyDescent="0.2">
      <c r="A93" t="s">
        <v>145</v>
      </c>
      <c r="B93" t="s">
        <v>146</v>
      </c>
      <c r="C93" s="4">
        <f>+payroll!G93</f>
        <v>9.6698023863054627E-5</v>
      </c>
      <c r="D93" s="4">
        <f>+IFR!T93</f>
        <v>9.55296702216474E-5</v>
      </c>
      <c r="E93" s="4">
        <f>+claims!R93</f>
        <v>8.6700388554636105E-5</v>
      </c>
      <c r="F93" s="4">
        <f>+costs!L93</f>
        <v>0</v>
      </c>
      <c r="H93" s="4">
        <f>(C93*$C$3)+(D93*$D$3)+(E93*$E$3)+(F93*$F$3)</f>
        <v>3.7033520043783172E-5</v>
      </c>
      <c r="J93" s="17">
        <f t="shared" si="10"/>
        <v>1711.2532222811203</v>
      </c>
      <c r="L93" s="7">
        <f>+J93/payroll!F93</f>
        <v>2.1180497380650877E-3</v>
      </c>
      <c r="O93" s="17">
        <v>1905.7270172293809</v>
      </c>
      <c r="P93" s="17">
        <f t="shared" si="8"/>
        <v>-194.47379494826055</v>
      </c>
      <c r="R93" s="4">
        <v>3.7033520043783172E-5</v>
      </c>
      <c r="S93" s="4">
        <f>+H93-R93</f>
        <v>0</v>
      </c>
    </row>
    <row r="94" spans="1:19" x14ac:dyDescent="0.2">
      <c r="A94" t="s">
        <v>488</v>
      </c>
      <c r="B94" t="s">
        <v>493</v>
      </c>
      <c r="C94" s="4">
        <f>+payroll!G94</f>
        <v>5.5665836806001519E-2</v>
      </c>
      <c r="D94" s="4">
        <f>+IFR!T94</f>
        <v>6.3777375477218831E-2</v>
      </c>
      <c r="E94" s="4">
        <f>+claims!R94</f>
        <v>9.7515121232240723E-2</v>
      </c>
      <c r="F94" s="4">
        <f>+costs!L94</f>
        <v>7.6642752522115692E-2</v>
      </c>
      <c r="H94" s="4">
        <f t="shared" si="9"/>
        <v>7.5543321233508071E-2</v>
      </c>
      <c r="J94" s="17">
        <f t="shared" si="10"/>
        <v>3490722.77574002</v>
      </c>
      <c r="L94" s="7">
        <f>+J94/payroll!F94</f>
        <v>7.5052660500992486E-3</v>
      </c>
      <c r="O94" s="17">
        <v>3887422.7477088482</v>
      </c>
      <c r="P94" s="17">
        <f t="shared" si="8"/>
        <v>-396699.97196882823</v>
      </c>
      <c r="R94" s="4">
        <v>7.5543321233508071E-2</v>
      </c>
      <c r="S94" s="4">
        <f t="shared" si="11"/>
        <v>0</v>
      </c>
    </row>
    <row r="95" spans="1:19" x14ac:dyDescent="0.2">
      <c r="A95" t="s">
        <v>486</v>
      </c>
      <c r="B95" t="s">
        <v>494</v>
      </c>
      <c r="C95" s="4">
        <f>+payroll!G95</f>
        <v>1.89607498646285E-2</v>
      </c>
      <c r="D95" s="4">
        <f>+IFR!T95</f>
        <v>1.657103699102953E-2</v>
      </c>
      <c r="E95" s="4">
        <f>+claims!R95</f>
        <v>4.2483190391771689E-3</v>
      </c>
      <c r="F95" s="4">
        <f>+costs!L95</f>
        <v>5.9214601601874743E-3</v>
      </c>
      <c r="H95" s="4">
        <f t="shared" si="9"/>
        <v>8.6315973089463125E-3</v>
      </c>
      <c r="J95" s="17">
        <f t="shared" si="10"/>
        <v>398850.7895253941</v>
      </c>
      <c r="L95" s="7">
        <f>+J95/payroll!F95</f>
        <v>2.5176445884397677E-3</v>
      </c>
      <c r="O95" s="17">
        <v>444177.8198252797</v>
      </c>
      <c r="P95" s="17">
        <f t="shared" si="8"/>
        <v>-45327.030299885606</v>
      </c>
      <c r="R95" s="4">
        <v>8.6315973089463125E-3</v>
      </c>
      <c r="S95" s="4">
        <f t="shared" si="11"/>
        <v>0</v>
      </c>
    </row>
    <row r="96" spans="1:19" x14ac:dyDescent="0.2">
      <c r="A96" t="s">
        <v>487</v>
      </c>
      <c r="B96" t="s">
        <v>495</v>
      </c>
      <c r="C96" s="4">
        <f>+payroll!G96</f>
        <v>6.5404075962308489E-2</v>
      </c>
      <c r="D96" s="4">
        <f>+IFR!T96</f>
        <v>8.810621674391339E-2</v>
      </c>
      <c r="E96" s="4">
        <f>+claims!R96</f>
        <v>0.25005989171577797</v>
      </c>
      <c r="F96" s="4">
        <f>+costs!L96</f>
        <v>0.1806303730655717</v>
      </c>
      <c r="H96" s="4">
        <f t="shared" si="9"/>
        <v>0.16507599418498745</v>
      </c>
      <c r="J96" s="17">
        <f t="shared" si="10"/>
        <v>7627868.6615894726</v>
      </c>
      <c r="L96" s="7">
        <f>+J96/payroll!F96</f>
        <v>1.3958471582473058E-2</v>
      </c>
      <c r="O96" s="17">
        <v>8494730.763978269</v>
      </c>
      <c r="P96" s="17">
        <f t="shared" si="8"/>
        <v>-866862.1023887964</v>
      </c>
      <c r="R96" s="4">
        <v>0.16507599418498745</v>
      </c>
      <c r="S96" s="4">
        <f t="shared" si="11"/>
        <v>0</v>
      </c>
    </row>
    <row r="97" spans="1:19" x14ac:dyDescent="0.2">
      <c r="A97" t="s">
        <v>512</v>
      </c>
      <c r="B97" t="s">
        <v>554</v>
      </c>
      <c r="C97" s="4">
        <f>+payroll!G97</f>
        <v>2.3396831223176841E-4</v>
      </c>
      <c r="D97" s="4">
        <f>+IFR!T97</f>
        <v>1.0403150903161141E-4</v>
      </c>
      <c r="E97" s="4">
        <f>+claims!R97</f>
        <v>4.3350194277318052E-5</v>
      </c>
      <c r="F97" s="4">
        <f>+costs!L97</f>
        <v>3.5706878517679915E-5</v>
      </c>
      <c r="H97" s="4">
        <f>(C97*$C$3)+(D97*$D$3)+(E97*$E$3)+(F97*$F$3)</f>
        <v>7.0176633910128139E-5</v>
      </c>
      <c r="J97" s="17">
        <f t="shared" ref="J97:J128" si="12">(+H97*$J$273)</f>
        <v>3242.7376810406349</v>
      </c>
      <c r="L97" s="7">
        <f>+J97/payroll!F97</f>
        <v>1.6588008540103308E-3</v>
      </c>
      <c r="O97" s="17">
        <v>3611.2556155243815</v>
      </c>
      <c r="P97" s="17">
        <f>+J97-O97</f>
        <v>-368.51793448374656</v>
      </c>
      <c r="R97" s="4">
        <v>7.0176633910128139E-5</v>
      </c>
      <c r="S97" s="4">
        <f>+H97-R97</f>
        <v>0</v>
      </c>
    </row>
    <row r="98" spans="1:19" x14ac:dyDescent="0.2">
      <c r="A98" t="s">
        <v>147</v>
      </c>
      <c r="B98" t="s">
        <v>148</v>
      </c>
      <c r="C98" s="4">
        <f>+payroll!G98</f>
        <v>3.3717391307337592E-3</v>
      </c>
      <c r="D98" s="4">
        <f>+IFR!T98</f>
        <v>3.195219235281474E-3</v>
      </c>
      <c r="E98" s="4">
        <f>+claims!R98</f>
        <v>1.8640583539246765E-3</v>
      </c>
      <c r="F98" s="4">
        <f>+costs!L98</f>
        <v>1.671116168126462E-3</v>
      </c>
      <c r="H98" s="4">
        <f t="shared" si="6"/>
        <v>2.1031482497164827E-3</v>
      </c>
      <c r="J98" s="17">
        <f t="shared" si="12"/>
        <v>97182.747278877636</v>
      </c>
      <c r="L98" s="7">
        <f>+J98/payroll!F98</f>
        <v>3.4496471902214585E-3</v>
      </c>
      <c r="O98" s="17">
        <v>108226.99100665734</v>
      </c>
      <c r="P98" s="17">
        <f t="shared" si="8"/>
        <v>-11044.2437277797</v>
      </c>
      <c r="R98" s="4">
        <v>2.1031482497164827E-3</v>
      </c>
      <c r="S98" s="4">
        <f t="shared" si="5"/>
        <v>0</v>
      </c>
    </row>
    <row r="99" spans="1:19" x14ac:dyDescent="0.2">
      <c r="A99" t="s">
        <v>149</v>
      </c>
      <c r="B99" t="s">
        <v>150</v>
      </c>
      <c r="C99" s="4">
        <f>+payroll!G99</f>
        <v>8.5741169621978092E-4</v>
      </c>
      <c r="D99" s="4">
        <f>+IFR!T99</f>
        <v>8.744368618103255E-4</v>
      </c>
      <c r="E99" s="4">
        <f>+claims!R99</f>
        <v>5.6355252560513465E-4</v>
      </c>
      <c r="F99" s="4">
        <f>+costs!L99</f>
        <v>1.2237084878859313E-3</v>
      </c>
      <c r="H99" s="4">
        <f t="shared" si="6"/>
        <v>1.0352390413260922E-3</v>
      </c>
      <c r="J99" s="17">
        <f t="shared" si="12"/>
        <v>47836.558426151685</v>
      </c>
      <c r="L99" s="7">
        <f>+J99/payroll!F99</f>
        <v>6.6774400531802499E-3</v>
      </c>
      <c r="O99" s="17">
        <v>53272.900010944701</v>
      </c>
      <c r="P99" s="17">
        <f t="shared" si="8"/>
        <v>-5436.3415847930155</v>
      </c>
      <c r="R99" s="4">
        <v>1.0352390413260922E-3</v>
      </c>
      <c r="S99" s="4">
        <f t="shared" si="5"/>
        <v>0</v>
      </c>
    </row>
    <row r="100" spans="1:19" x14ac:dyDescent="0.2">
      <c r="A100" t="s">
        <v>151</v>
      </c>
      <c r="B100" t="s">
        <v>152</v>
      </c>
      <c r="C100" s="4">
        <f>+payroll!G100</f>
        <v>9.6056425660960394E-5</v>
      </c>
      <c r="D100" s="4">
        <f>+IFR!T100</f>
        <v>7.3161602137924929E-5</v>
      </c>
      <c r="E100" s="4">
        <f>+claims!R100</f>
        <v>0</v>
      </c>
      <c r="F100" s="4">
        <f>+costs!L100</f>
        <v>0</v>
      </c>
      <c r="H100" s="4">
        <f t="shared" si="6"/>
        <v>2.1152253474860665E-5</v>
      </c>
      <c r="J100" s="17">
        <f t="shared" si="12"/>
        <v>977.40808528512309</v>
      </c>
      <c r="L100" s="7">
        <f>+J100/payroll!F100</f>
        <v>1.2178364810318154E-3</v>
      </c>
      <c r="O100" s="17">
        <v>1088.484726125648</v>
      </c>
      <c r="P100" s="17">
        <f t="shared" si="8"/>
        <v>-111.07664084052487</v>
      </c>
      <c r="R100" s="4">
        <v>2.1152253474860665E-5</v>
      </c>
      <c r="S100" s="4">
        <f t="shared" si="5"/>
        <v>0</v>
      </c>
    </row>
    <row r="101" spans="1:19" x14ac:dyDescent="0.2">
      <c r="A101" t="s">
        <v>153</v>
      </c>
      <c r="B101" t="s">
        <v>154</v>
      </c>
      <c r="C101" s="4">
        <f>+payroll!G101</f>
        <v>2.5705569317828352E-3</v>
      </c>
      <c r="D101" s="4">
        <f>+IFR!T101</f>
        <v>1.7229069001740743E-3</v>
      </c>
      <c r="E101" s="4">
        <f>+claims!R101</f>
        <v>5.2020233132781663E-4</v>
      </c>
      <c r="F101" s="4">
        <f>+costs!L101</f>
        <v>2.2076204555321102E-4</v>
      </c>
      <c r="H101" s="4">
        <f t="shared" si="6"/>
        <v>7.4717055602571279E-4</v>
      </c>
      <c r="J101" s="17">
        <f t="shared" si="12"/>
        <v>34525.425076550775</v>
      </c>
      <c r="L101" s="7">
        <f>+J101/payroll!F101</f>
        <v>1.6075011109995174E-3</v>
      </c>
      <c r="O101" s="17">
        <v>38449.035182534062</v>
      </c>
      <c r="P101" s="17">
        <f t="shared" si="8"/>
        <v>-3923.6101059832872</v>
      </c>
      <c r="R101" s="4">
        <v>7.4717055602571279E-4</v>
      </c>
      <c r="S101" s="4">
        <f t="shared" si="5"/>
        <v>0</v>
      </c>
    </row>
    <row r="102" spans="1:19" x14ac:dyDescent="0.2">
      <c r="A102" t="s">
        <v>155</v>
      </c>
      <c r="B102" t="s">
        <v>481</v>
      </c>
      <c r="C102" s="4">
        <f>+payroll!G102</f>
        <v>1.8506430319801502E-2</v>
      </c>
      <c r="D102" s="4">
        <f>+IFR!T102</f>
        <v>1.4613200176484029E-2</v>
      </c>
      <c r="E102" s="4">
        <f>+claims!R102</f>
        <v>2.2975602966978574E-3</v>
      </c>
      <c r="F102" s="4">
        <f>+costs!L102</f>
        <v>2.1812394353020112E-3</v>
      </c>
      <c r="H102" s="4">
        <f t="shared" si="6"/>
        <v>5.7933315177215762E-3</v>
      </c>
      <c r="J102" s="17">
        <f t="shared" si="12"/>
        <v>267699.56557527033</v>
      </c>
      <c r="L102" s="7">
        <f>+J102/payroll!F102</f>
        <v>1.7312687279560192E-3</v>
      </c>
      <c r="O102" s="17">
        <v>298122.03592949774</v>
      </c>
      <c r="P102" s="17">
        <f t="shared" si="8"/>
        <v>-30422.470354227407</v>
      </c>
      <c r="R102" s="4">
        <v>5.7933315177215762E-3</v>
      </c>
      <c r="S102" s="4">
        <f t="shared" si="5"/>
        <v>0</v>
      </c>
    </row>
    <row r="103" spans="1:19" x14ac:dyDescent="0.2">
      <c r="A103" t="s">
        <v>156</v>
      </c>
      <c r="B103" t="s">
        <v>544</v>
      </c>
      <c r="C103" s="4">
        <f>+payroll!G103</f>
        <v>4.2070177331999132E-4</v>
      </c>
      <c r="D103" s="4">
        <f>+IFR!T103</f>
        <v>3.7564784466847904E-4</v>
      </c>
      <c r="E103" s="4">
        <f>+claims!R103</f>
        <v>0</v>
      </c>
      <c r="F103" s="4">
        <f>+costs!L103</f>
        <v>0</v>
      </c>
      <c r="H103" s="4">
        <f>(C103*$C$3)+(D103*$D$3)+(E103*$E$3)+(F103*$F$3)</f>
        <v>9.9543702248558789E-5</v>
      </c>
      <c r="J103" s="17">
        <f t="shared" si="12"/>
        <v>4599.7377788891663</v>
      </c>
      <c r="L103" s="7">
        <f>+J103/payroll!F103</f>
        <v>1.3085737554629803E-3</v>
      </c>
      <c r="O103" s="17">
        <v>5122.4707385589472</v>
      </c>
      <c r="P103" s="17">
        <f t="shared" si="8"/>
        <v>-522.73295966978094</v>
      </c>
      <c r="R103" s="4">
        <v>9.9543702248558789E-5</v>
      </c>
      <c r="S103" s="4">
        <f>+H103-R103</f>
        <v>0</v>
      </c>
    </row>
    <row r="104" spans="1:19" x14ac:dyDescent="0.2">
      <c r="A104" t="s">
        <v>515</v>
      </c>
      <c r="B104" t="s">
        <v>516</v>
      </c>
      <c r="C104" s="4">
        <f>+payroll!G104</f>
        <v>3.3907645418166741E-3</v>
      </c>
      <c r="D104" s="4">
        <f>+IFR!T104</f>
        <v>3.0615070360903228E-3</v>
      </c>
      <c r="E104" s="4">
        <f>+claims!R104</f>
        <v>1.6039571882607681E-3</v>
      </c>
      <c r="F104" s="4">
        <f>+costs!L104</f>
        <v>3.1771588824410445E-4</v>
      </c>
      <c r="H104" s="4">
        <f>(C104*$C$3)+(D104*$D$3)+(E104*$E$3)+(F104*$F$3)</f>
        <v>1.2377570584239524E-3</v>
      </c>
      <c r="J104" s="17">
        <f t="shared" si="12"/>
        <v>57194.556502461295</v>
      </c>
      <c r="L104" s="7">
        <f>+J104/payroll!F104</f>
        <v>2.0188150706391193E-3</v>
      </c>
      <c r="O104" s="17">
        <v>63694.379152080313</v>
      </c>
      <c r="P104" s="17">
        <f t="shared" si="8"/>
        <v>-6499.8226496190182</v>
      </c>
      <c r="R104" s="4">
        <v>1.2377570584239524E-3</v>
      </c>
      <c r="S104" s="4">
        <f>+H104-R104</f>
        <v>0</v>
      </c>
    </row>
    <row r="105" spans="1:19" x14ac:dyDescent="0.2">
      <c r="A105" t="s">
        <v>564</v>
      </c>
      <c r="B105" t="s">
        <v>565</v>
      </c>
      <c r="C105" s="4">
        <f>+payroll!G105</f>
        <v>1.3986411443543838E-2</v>
      </c>
      <c r="D105" s="4">
        <f>+IFR!T105</f>
        <v>1.633415061065396E-2</v>
      </c>
      <c r="E105" s="4">
        <f>+claims!R105</f>
        <v>9.0700014374011831E-2</v>
      </c>
      <c r="F105" s="4">
        <f>+costs!L105</f>
        <v>0.12808354704040417</v>
      </c>
      <c r="H105" s="4">
        <f t="shared" si="6"/>
        <v>9.4245200637118998E-2</v>
      </c>
      <c r="J105" s="17">
        <f t="shared" si="12"/>
        <v>4354903.4249007143</v>
      </c>
      <c r="L105" s="7">
        <f>+J105/payroll!F105</f>
        <v>3.7265907609198977E-2</v>
      </c>
      <c r="O105" s="17">
        <v>4849812.4101090357</v>
      </c>
      <c r="P105" s="17">
        <f t="shared" si="8"/>
        <v>-494908.98520832136</v>
      </c>
      <c r="R105" s="4">
        <v>9.4245200637118998E-2</v>
      </c>
      <c r="S105" s="4">
        <f t="shared" ref="S105:S167" si="13">+H105-R105</f>
        <v>0</v>
      </c>
    </row>
    <row r="106" spans="1:19" x14ac:dyDescent="0.2">
      <c r="A106" t="s">
        <v>157</v>
      </c>
      <c r="B106" t="s">
        <v>158</v>
      </c>
      <c r="C106" s="4">
        <f>+payroll!G106</f>
        <v>0.16487374880965178</v>
      </c>
      <c r="D106" s="4">
        <f>+IFR!T106</f>
        <v>0.20636166748911697</v>
      </c>
      <c r="E106" s="4">
        <f>+claims!R106</f>
        <v>0.27593539452099192</v>
      </c>
      <c r="F106" s="4">
        <f>+costs!L106</f>
        <v>0.33723467045609479</v>
      </c>
      <c r="H106" s="4">
        <f t="shared" ref="H106:H169" si="14">(C106*$C$3)+(D106*$D$3)+(E106*$E$3)+(F106*$F$3)</f>
        <v>0.29013553848915175</v>
      </c>
      <c r="J106" s="17">
        <f t="shared" si="12"/>
        <v>13406648.208186621</v>
      </c>
      <c r="L106" s="7">
        <f>+J106/payroll!F106</f>
        <v>9.7321361316428951E-3</v>
      </c>
      <c r="O106" s="17">
        <v>14930234.38505112</v>
      </c>
      <c r="P106" s="17">
        <f t="shared" si="8"/>
        <v>-1523586.1768644992</v>
      </c>
      <c r="R106" s="4">
        <v>0.29013553848915175</v>
      </c>
      <c r="S106" s="4">
        <f t="shared" si="13"/>
        <v>0</v>
      </c>
    </row>
    <row r="107" spans="1:19" x14ac:dyDescent="0.2">
      <c r="A107" t="s">
        <v>520</v>
      </c>
      <c r="B107" t="s">
        <v>519</v>
      </c>
      <c r="C107" s="4">
        <f>+payroll!G107</f>
        <v>6.5816793252064954E-3</v>
      </c>
      <c r="D107" s="4">
        <f>+IFR!T107</f>
        <v>6.0435927606338393E-3</v>
      </c>
      <c r="E107" s="4">
        <f>+claims!R107</f>
        <v>1.3872062168741777E-3</v>
      </c>
      <c r="F107" s="4">
        <f>+costs!L107</f>
        <v>2.5515000474222236E-3</v>
      </c>
      <c r="H107" s="4">
        <f>(C107*$C$3)+(D107*$D$3)+(E107*$E$3)+(F107*$F$3)</f>
        <v>3.3171399717145025E-3</v>
      </c>
      <c r="J107" s="17">
        <f t="shared" si="12"/>
        <v>153279.14977142058</v>
      </c>
      <c r="L107" s="7">
        <f>+J107/payroll!F107</f>
        <v>2.7873136296932121E-3</v>
      </c>
      <c r="O107" s="17">
        <v>170698.41744868198</v>
      </c>
      <c r="P107" s="17">
        <f t="shared" si="8"/>
        <v>-17419.267677261407</v>
      </c>
      <c r="R107" s="4">
        <v>3.3171399717145025E-3</v>
      </c>
      <c r="S107" s="4">
        <f t="shared" si="13"/>
        <v>0</v>
      </c>
    </row>
    <row r="108" spans="1:19" x14ac:dyDescent="0.2">
      <c r="A108" t="s">
        <v>159</v>
      </c>
      <c r="B108" t="s">
        <v>160</v>
      </c>
      <c r="C108" s="4">
        <f>+payroll!G108</f>
        <v>7.1468213608433971E-3</v>
      </c>
      <c r="D108" s="4">
        <f>+IFR!T108</f>
        <v>4.5217250218861646E-3</v>
      </c>
      <c r="E108" s="4">
        <f>+claims!R108</f>
        <v>8.6700388554636105E-4</v>
      </c>
      <c r="F108" s="4">
        <f>+costs!L108</f>
        <v>6.6131375867192266E-4</v>
      </c>
      <c r="H108" s="4">
        <f t="shared" si="14"/>
        <v>1.9854071358763031E-3</v>
      </c>
      <c r="J108" s="17">
        <f t="shared" si="12"/>
        <v>91742.13941292894</v>
      </c>
      <c r="L108" s="7">
        <f>+J108/payroll!F108</f>
        <v>1.5363685596960276E-3</v>
      </c>
      <c r="O108" s="17">
        <v>102168.09027514078</v>
      </c>
      <c r="P108" s="17">
        <f t="shared" si="8"/>
        <v>-10425.950862211845</v>
      </c>
      <c r="R108" s="4">
        <v>1.9854071358763031E-3</v>
      </c>
      <c r="S108" s="4">
        <f t="shared" si="13"/>
        <v>0</v>
      </c>
    </row>
    <row r="109" spans="1:19" x14ac:dyDescent="0.2">
      <c r="A109" t="s">
        <v>161</v>
      </c>
      <c r="B109" t="s">
        <v>162</v>
      </c>
      <c r="C109" s="4">
        <f>+payroll!G109</f>
        <v>8.6581711042951325E-3</v>
      </c>
      <c r="D109" s="4">
        <f>+IFR!T109</f>
        <v>7.2464608635109213E-3</v>
      </c>
      <c r="E109" s="4">
        <f>+claims!R109</f>
        <v>2.514311268084447E-3</v>
      </c>
      <c r="F109" s="4">
        <f>+costs!L109</f>
        <v>2.0651506399299475E-3</v>
      </c>
      <c r="H109" s="4">
        <f t="shared" si="14"/>
        <v>3.6043160701463919E-3</v>
      </c>
      <c r="J109" s="17">
        <f t="shared" si="12"/>
        <v>166549.04750792234</v>
      </c>
      <c r="L109" s="7">
        <f>+J109/payroll!F109</f>
        <v>2.3022658072313902E-3</v>
      </c>
      <c r="O109" s="17">
        <v>185476.36048075536</v>
      </c>
      <c r="P109" s="17">
        <f t="shared" si="8"/>
        <v>-18927.312972833024</v>
      </c>
      <c r="R109" s="4">
        <v>3.6043160701463919E-3</v>
      </c>
      <c r="S109" s="4">
        <f t="shared" si="13"/>
        <v>0</v>
      </c>
    </row>
    <row r="110" spans="1:19" x14ac:dyDescent="0.2">
      <c r="A110" t="s">
        <v>163</v>
      </c>
      <c r="B110" t="s">
        <v>164</v>
      </c>
      <c r="C110" s="4">
        <f>+payroll!G110</f>
        <v>8.171946669625136E-3</v>
      </c>
      <c r="D110" s="4">
        <f>+IFR!T110</f>
        <v>8.9464533379996387E-3</v>
      </c>
      <c r="E110" s="4">
        <f>+claims!R110</f>
        <v>3.8581672906813072E-3</v>
      </c>
      <c r="F110" s="4">
        <f>+costs!L110</f>
        <v>3.9576429744743171E-3</v>
      </c>
      <c r="H110" s="4">
        <f t="shared" si="14"/>
        <v>5.0931108792398828E-3</v>
      </c>
      <c r="J110" s="17">
        <f t="shared" si="12"/>
        <v>235343.61284669104</v>
      </c>
      <c r="L110" s="7">
        <f>+J110/payroll!F110</f>
        <v>3.4468022421595659E-3</v>
      </c>
      <c r="O110" s="17">
        <v>262089.02078001882</v>
      </c>
      <c r="P110" s="17">
        <f t="shared" si="8"/>
        <v>-26745.407933327777</v>
      </c>
      <c r="R110" s="4">
        <v>5.0931108792398828E-3</v>
      </c>
      <c r="S110" s="4">
        <f t="shared" si="13"/>
        <v>0</v>
      </c>
    </row>
    <row r="111" spans="1:19" x14ac:dyDescent="0.2">
      <c r="A111" t="s">
        <v>165</v>
      </c>
      <c r="B111" t="s">
        <v>166</v>
      </c>
      <c r="C111" s="4">
        <f>+payroll!G111</f>
        <v>4.5408762908979425E-2</v>
      </c>
      <c r="D111" s="4">
        <f>+IFR!T111</f>
        <v>3.2702892571892982E-2</v>
      </c>
      <c r="E111" s="4">
        <f>+claims!R111</f>
        <v>1.2744957117531508E-2</v>
      </c>
      <c r="F111" s="4">
        <f>+costs!L111</f>
        <v>8.0992077657048387E-3</v>
      </c>
      <c r="H111" s="4">
        <f t="shared" si="14"/>
        <v>1.6535225162161681E-2</v>
      </c>
      <c r="J111" s="17">
        <f t="shared" si="12"/>
        <v>764063.4027346014</v>
      </c>
      <c r="L111" s="7">
        <f>+J111/payroll!F111</f>
        <v>2.0138596584379233E-3</v>
      </c>
      <c r="O111" s="17">
        <v>850894.68379586155</v>
      </c>
      <c r="P111" s="17">
        <f t="shared" si="8"/>
        <v>-86831.281061260146</v>
      </c>
      <c r="R111" s="4">
        <v>1.6535225162161681E-2</v>
      </c>
      <c r="S111" s="4">
        <f t="shared" si="13"/>
        <v>0</v>
      </c>
    </row>
    <row r="112" spans="1:19" x14ac:dyDescent="0.2">
      <c r="A112" t="s">
        <v>167</v>
      </c>
      <c r="B112" t="s">
        <v>168</v>
      </c>
      <c r="C112" s="4">
        <f>+payroll!G112</f>
        <v>1.0620585581616226E-2</v>
      </c>
      <c r="D112" s="4">
        <f>+IFR!T112</f>
        <v>8.9406434240768117E-3</v>
      </c>
      <c r="E112" s="4">
        <f>+claims!R112</f>
        <v>4.5517703991183956E-3</v>
      </c>
      <c r="F112" s="4">
        <f>+costs!L112</f>
        <v>4.1085823906957938E-3</v>
      </c>
      <c r="H112" s="4">
        <f t="shared" si="14"/>
        <v>5.5930686199968651E-3</v>
      </c>
      <c r="J112" s="17">
        <f t="shared" si="12"/>
        <v>258445.77256208644</v>
      </c>
      <c r="L112" s="7">
        <f>+J112/payroll!F112</f>
        <v>2.9124631839993545E-3</v>
      </c>
      <c r="O112" s="17">
        <v>287816.60413982661</v>
      </c>
      <c r="P112" s="17">
        <f t="shared" si="8"/>
        <v>-29370.831577740173</v>
      </c>
      <c r="R112" s="4">
        <v>5.5930686199968651E-3</v>
      </c>
      <c r="S112" s="4">
        <f t="shared" si="13"/>
        <v>0</v>
      </c>
    </row>
    <row r="113" spans="1:19" x14ac:dyDescent="0.2">
      <c r="A113" t="s">
        <v>169</v>
      </c>
      <c r="B113" t="s">
        <v>170</v>
      </c>
      <c r="C113" s="4">
        <f>+payroll!G113</f>
        <v>3.6628054126733603E-2</v>
      </c>
      <c r="D113" s="4">
        <f>+IFR!T113</f>
        <v>3.2380843060340309E-2</v>
      </c>
      <c r="E113" s="4">
        <f>+claims!R113</f>
        <v>1.4392264500069595E-2</v>
      </c>
      <c r="F113" s="4">
        <f>+costs!L113</f>
        <v>9.9870627095949207E-3</v>
      </c>
      <c r="H113" s="4">
        <f t="shared" si="14"/>
        <v>1.677718944915163E-2</v>
      </c>
      <c r="J113" s="17">
        <f t="shared" si="12"/>
        <v>775244.14292076195</v>
      </c>
      <c r="L113" s="7">
        <f>+J113/payroll!F113</f>
        <v>2.5331687443859948E-3</v>
      </c>
      <c r="O113" s="17">
        <v>863346.04889364948</v>
      </c>
      <c r="P113" s="17">
        <f t="shared" si="8"/>
        <v>-88101.905972887529</v>
      </c>
      <c r="R113" s="4">
        <v>1.677718944915163E-2</v>
      </c>
      <c r="S113" s="4">
        <f t="shared" si="13"/>
        <v>0</v>
      </c>
    </row>
    <row r="114" spans="1:19" x14ac:dyDescent="0.2">
      <c r="A114" t="s">
        <v>171</v>
      </c>
      <c r="B114" t="s">
        <v>172</v>
      </c>
      <c r="C114" s="4">
        <f>+payroll!G114</f>
        <v>9.081469962826199E-3</v>
      </c>
      <c r="D114" s="4">
        <f>+IFR!T114</f>
        <v>7.4389737774939752E-3</v>
      </c>
      <c r="E114" s="4">
        <f>+claims!R114</f>
        <v>3.2079143765215362E-3</v>
      </c>
      <c r="F114" s="4">
        <f>+costs!L114</f>
        <v>2.9962702401596492E-3</v>
      </c>
      <c r="H114" s="4">
        <f t="shared" si="14"/>
        <v>4.3440047681140423E-3</v>
      </c>
      <c r="J114" s="17">
        <f t="shared" si="12"/>
        <v>200728.74920480594</v>
      </c>
      <c r="L114" s="7">
        <f>+J114/payroll!F114</f>
        <v>2.6454094579124623E-3</v>
      </c>
      <c r="O114" s="17">
        <v>223540.38286884085</v>
      </c>
      <c r="P114" s="17">
        <f t="shared" si="8"/>
        <v>-22811.633664034918</v>
      </c>
      <c r="R114" s="4">
        <v>4.3440047681140423E-3</v>
      </c>
      <c r="S114" s="4">
        <f t="shared" si="13"/>
        <v>0</v>
      </c>
    </row>
    <row r="115" spans="1:19" x14ac:dyDescent="0.2">
      <c r="A115" t="s">
        <v>173</v>
      </c>
      <c r="B115" t="s">
        <v>174</v>
      </c>
      <c r="C115" s="4">
        <f>+payroll!G115</f>
        <v>4.4457271615127737E-3</v>
      </c>
      <c r="D115" s="4">
        <f>+IFR!T115</f>
        <v>4.1053017867858791E-3</v>
      </c>
      <c r="E115" s="4">
        <f>+claims!R115</f>
        <v>1.9941089367566307E-3</v>
      </c>
      <c r="F115" s="4">
        <f>+costs!L115</f>
        <v>4.5078171374237042E-4</v>
      </c>
      <c r="H115" s="4">
        <f t="shared" si="14"/>
        <v>1.6384639872962486E-3</v>
      </c>
      <c r="J115" s="17">
        <f t="shared" si="12"/>
        <v>75710.512382766523</v>
      </c>
      <c r="L115" s="7">
        <f>+J115/payroll!F115</f>
        <v>2.0382284233369111E-3</v>
      </c>
      <c r="O115" s="17">
        <v>84314.563769695102</v>
      </c>
      <c r="P115" s="17">
        <f t="shared" si="8"/>
        <v>-8604.0513869285787</v>
      </c>
      <c r="R115" s="4">
        <v>1.6384639872962486E-3</v>
      </c>
      <c r="S115" s="4">
        <f t="shared" si="13"/>
        <v>0</v>
      </c>
    </row>
    <row r="116" spans="1:19" x14ac:dyDescent="0.2">
      <c r="A116" t="s">
        <v>175</v>
      </c>
      <c r="B116" t="s">
        <v>176</v>
      </c>
      <c r="C116" s="4">
        <f>+payroll!G116</f>
        <v>4.9491590079224308E-3</v>
      </c>
      <c r="D116" s="4">
        <f>+IFR!T116</f>
        <v>5.148370061707019E-3</v>
      </c>
      <c r="E116" s="4">
        <f>+claims!R116</f>
        <v>6.5025291415977081E-4</v>
      </c>
      <c r="F116" s="4">
        <f>+costs!L116</f>
        <v>2.3543255103867177E-4</v>
      </c>
      <c r="H116" s="4">
        <f t="shared" si="14"/>
        <v>1.5009886014508498E-3</v>
      </c>
      <c r="J116" s="17">
        <f t="shared" si="12"/>
        <v>69358.018838157572</v>
      </c>
      <c r="L116" s="7">
        <f>+J116/payroll!F116</f>
        <v>1.6772768256375866E-3</v>
      </c>
      <c r="O116" s="17">
        <v>77240.146952177631</v>
      </c>
      <c r="P116" s="17">
        <f t="shared" si="8"/>
        <v>-7882.128114020059</v>
      </c>
      <c r="R116" s="4">
        <v>1.5009886014508498E-3</v>
      </c>
      <c r="S116" s="4">
        <f t="shared" si="13"/>
        <v>0</v>
      </c>
    </row>
    <row r="117" spans="1:19" x14ac:dyDescent="0.2">
      <c r="A117" t="s">
        <v>177</v>
      </c>
      <c r="B117" t="s">
        <v>545</v>
      </c>
      <c r="C117" s="4">
        <f>+payroll!G117</f>
        <v>3.9621035430919473E-2</v>
      </c>
      <c r="D117" s="4">
        <f>+IFR!T117</f>
        <v>2.8150857100317322E-2</v>
      </c>
      <c r="E117" s="4">
        <f>+claims!R117</f>
        <v>1.1401101094934649E-2</v>
      </c>
      <c r="F117" s="4">
        <f>+costs!L117</f>
        <v>1.0433632966803177E-2</v>
      </c>
      <c r="H117" s="4">
        <f t="shared" si="14"/>
        <v>1.6441831510726701E-2</v>
      </c>
      <c r="J117" s="17">
        <f t="shared" si="12"/>
        <v>759747.84788672952</v>
      </c>
      <c r="L117" s="7">
        <f>+J117/payroll!F117</f>
        <v>2.2950023362110186E-3</v>
      </c>
      <c r="O117" s="17">
        <v>846088.69169554487</v>
      </c>
      <c r="P117" s="17">
        <f t="shared" si="8"/>
        <v>-86340.843808815349</v>
      </c>
      <c r="R117" s="4">
        <v>1.6441831510726701E-2</v>
      </c>
      <c r="S117" s="4">
        <f t="shared" si="13"/>
        <v>0</v>
      </c>
    </row>
    <row r="118" spans="1:19" x14ac:dyDescent="0.2">
      <c r="A118" t="s">
        <v>178</v>
      </c>
      <c r="B118" t="s">
        <v>179</v>
      </c>
      <c r="C118" s="4">
        <f>+payroll!G118</f>
        <v>3.0943368878706544E-2</v>
      </c>
      <c r="D118" s="4">
        <f>+IFR!T118</f>
        <v>2.7667854395132058E-2</v>
      </c>
      <c r="E118" s="4">
        <f>+claims!R118</f>
        <v>9.7104435181192446E-3</v>
      </c>
      <c r="F118" s="4">
        <f>+costs!L118</f>
        <v>6.9564528577991669E-3</v>
      </c>
      <c r="H118" s="4">
        <f t="shared" si="14"/>
        <v>1.2956841151627211E-2</v>
      </c>
      <c r="J118" s="17">
        <f t="shared" si="12"/>
        <v>598712.62966882833</v>
      </c>
      <c r="L118" s="7">
        <f>+J118/payroll!F118</f>
        <v>2.31574267657792E-3</v>
      </c>
      <c r="O118" s="17">
        <v>666752.77455161884</v>
      </c>
      <c r="P118" s="17">
        <f t="shared" si="8"/>
        <v>-68040.144882790511</v>
      </c>
      <c r="R118" s="4">
        <v>1.2956841151627211E-2</v>
      </c>
      <c r="S118" s="4">
        <f t="shared" si="13"/>
        <v>0</v>
      </c>
    </row>
    <row r="119" spans="1:19" x14ac:dyDescent="0.2">
      <c r="A119" t="s">
        <v>180</v>
      </c>
      <c r="B119" t="s">
        <v>181</v>
      </c>
      <c r="C119" s="4">
        <f>+payroll!G119</f>
        <v>1.3089482747649128E-2</v>
      </c>
      <c r="D119" s="4">
        <f>+IFR!T119</f>
        <v>1.1106161475783678E-2</v>
      </c>
      <c r="E119" s="4">
        <f>+claims!R119</f>
        <v>2.6877120451937195E-3</v>
      </c>
      <c r="F119" s="4">
        <f>+costs!L119</f>
        <v>3.4327744219237381E-3</v>
      </c>
      <c r="H119" s="4">
        <f t="shared" si="14"/>
        <v>5.4872769878624014E-3</v>
      </c>
      <c r="J119" s="17">
        <f t="shared" si="12"/>
        <v>253557.3290339949</v>
      </c>
      <c r="L119" s="7">
        <f>+J119/payroll!F119</f>
        <v>2.3184255678291381E-3</v>
      </c>
      <c r="O119" s="17">
        <v>282372.61795333703</v>
      </c>
      <c r="P119" s="17">
        <f t="shared" si="8"/>
        <v>-28815.288919342129</v>
      </c>
      <c r="R119" s="4">
        <v>5.4872769878624014E-3</v>
      </c>
      <c r="S119" s="4">
        <f t="shared" si="13"/>
        <v>0</v>
      </c>
    </row>
    <row r="120" spans="1:19" x14ac:dyDescent="0.2">
      <c r="A120" t="s">
        <v>182</v>
      </c>
      <c r="B120" s="47" t="s">
        <v>572</v>
      </c>
      <c r="C120" s="4">
        <f>+payroll!G120</f>
        <v>2.3809746952344463E-2</v>
      </c>
      <c r="D120" s="4">
        <f>+IFR!T120</f>
        <v>2.1357316385111742E-2</v>
      </c>
      <c r="E120" s="4">
        <f>+claims!R120</f>
        <v>9.2335913810687471E-3</v>
      </c>
      <c r="F120" s="4">
        <f>+costs!L120</f>
        <v>7.378953567500437E-3</v>
      </c>
      <c r="H120" s="4">
        <f t="shared" si="14"/>
        <v>1.14582937648426E-2</v>
      </c>
      <c r="J120" s="17">
        <f t="shared" si="12"/>
        <v>529467.41502694879</v>
      </c>
      <c r="L120" s="7">
        <f>+J120/payroll!F120</f>
        <v>2.6614844436789321E-3</v>
      </c>
      <c r="O120" s="17">
        <v>589638.251324618</v>
      </c>
      <c r="P120" s="17">
        <f t="shared" si="8"/>
        <v>-60170.836297669215</v>
      </c>
      <c r="R120" s="4">
        <v>1.14582937648426E-2</v>
      </c>
      <c r="S120" s="4">
        <f t="shared" si="13"/>
        <v>0</v>
      </c>
    </row>
    <row r="121" spans="1:19" x14ac:dyDescent="0.2">
      <c r="A121" t="s">
        <v>183</v>
      </c>
      <c r="B121" t="s">
        <v>184</v>
      </c>
      <c r="C121" s="4">
        <f>+payroll!G121</f>
        <v>1.0160167888675161E-2</v>
      </c>
      <c r="D121" s="4">
        <f>+IFR!T121</f>
        <v>9.7008346250709171E-3</v>
      </c>
      <c r="E121" s="4">
        <f>+claims!R121</f>
        <v>4.4217198162864414E-3</v>
      </c>
      <c r="F121" s="4">
        <f>+costs!L121</f>
        <v>2.8765320744458243E-3</v>
      </c>
      <c r="H121" s="4">
        <f t="shared" si="14"/>
        <v>4.8718025313287203E-3</v>
      </c>
      <c r="J121" s="17">
        <f t="shared" si="12"/>
        <v>225117.34693859078</v>
      </c>
      <c r="L121" s="7">
        <f>+J121/payroll!F121</f>
        <v>2.6518414328978068E-3</v>
      </c>
      <c r="O121" s="17">
        <v>250700.60030975079</v>
      </c>
      <c r="P121" s="17">
        <f t="shared" si="8"/>
        <v>-25583.253371160012</v>
      </c>
      <c r="R121" s="4">
        <v>4.8718025313287203E-3</v>
      </c>
      <c r="S121" s="4">
        <f t="shared" si="13"/>
        <v>0</v>
      </c>
    </row>
    <row r="122" spans="1:19" x14ac:dyDescent="0.2">
      <c r="A122" t="s">
        <v>185</v>
      </c>
      <c r="B122" t="s">
        <v>186</v>
      </c>
      <c r="C122" s="4">
        <f>+payroll!G122</f>
        <v>2.5486899708384711E-3</v>
      </c>
      <c r="D122" s="4">
        <f>+IFR!T122</f>
        <v>2.7268720402747284E-3</v>
      </c>
      <c r="E122" s="4">
        <f>+claims!R122</f>
        <v>8.2365369126904291E-4</v>
      </c>
      <c r="F122" s="4">
        <f>+costs!L122</f>
        <v>8.3598178356559085E-4</v>
      </c>
      <c r="H122" s="4">
        <f t="shared" si="14"/>
        <v>1.284582375218861E-3</v>
      </c>
      <c r="J122" s="17">
        <f t="shared" si="12"/>
        <v>59358.271270997669</v>
      </c>
      <c r="L122" s="7">
        <f>+J122/payroll!F122</f>
        <v>2.7874283229529025E-3</v>
      </c>
      <c r="O122" s="17">
        <v>66103.987290892983</v>
      </c>
      <c r="P122" s="17">
        <f t="shared" si="8"/>
        <v>-6745.7160198953134</v>
      </c>
      <c r="R122" s="4">
        <v>1.284582375218861E-3</v>
      </c>
      <c r="S122" s="4">
        <f t="shared" si="13"/>
        <v>0</v>
      </c>
    </row>
    <row r="123" spans="1:19" x14ac:dyDescent="0.2">
      <c r="A123" t="s">
        <v>187</v>
      </c>
      <c r="B123" t="s">
        <v>546</v>
      </c>
      <c r="C123" s="4">
        <f>+payroll!G123</f>
        <v>3.3473379516815884E-4</v>
      </c>
      <c r="D123" s="4">
        <f>+IFR!T123</f>
        <v>1.053682558790859E-4</v>
      </c>
      <c r="E123" s="4">
        <f>+claims!R123</f>
        <v>0</v>
      </c>
      <c r="F123" s="4">
        <f>+costs!L123</f>
        <v>0</v>
      </c>
      <c r="H123" s="4">
        <f t="shared" si="14"/>
        <v>5.5012756380905589E-5</v>
      </c>
      <c r="J123" s="17">
        <f t="shared" si="12"/>
        <v>2542.0418181175405</v>
      </c>
      <c r="L123" s="7">
        <f>+J123/payroll!F123</f>
        <v>9.0891360362057043E-4</v>
      </c>
      <c r="O123" s="17">
        <v>2830.9298171873133</v>
      </c>
      <c r="P123" s="17">
        <f t="shared" si="8"/>
        <v>-288.88799906977283</v>
      </c>
      <c r="R123" s="4">
        <v>5.5012756380905589E-5</v>
      </c>
      <c r="S123" s="4">
        <f t="shared" si="13"/>
        <v>0</v>
      </c>
    </row>
    <row r="124" spans="1:19" x14ac:dyDescent="0.2">
      <c r="A124" t="s">
        <v>188</v>
      </c>
      <c r="B124" t="s">
        <v>189</v>
      </c>
      <c r="C124" s="4">
        <f>+payroll!G124</f>
        <v>5.9958115523703736E-3</v>
      </c>
      <c r="D124" s="4">
        <f>+IFR!T124</f>
        <v>4.8701378902871913E-3</v>
      </c>
      <c r="E124" s="4">
        <f>+claims!R124</f>
        <v>1.7773579653700402E-3</v>
      </c>
      <c r="F124" s="4">
        <f>+costs!L124</f>
        <v>1.7272057939607221E-3</v>
      </c>
      <c r="H124" s="4">
        <f t="shared" si="14"/>
        <v>2.6611708515141353E-3</v>
      </c>
      <c r="J124" s="17">
        <f t="shared" si="12"/>
        <v>122967.98115086625</v>
      </c>
      <c r="L124" s="7">
        <f>+J124/payroll!F124</f>
        <v>2.4546158982796567E-3</v>
      </c>
      <c r="O124" s="17">
        <v>136942.56401222528</v>
      </c>
      <c r="P124" s="17">
        <f t="shared" si="8"/>
        <v>-13974.582861359027</v>
      </c>
      <c r="R124" s="4">
        <v>2.6611708515141353E-3</v>
      </c>
      <c r="S124" s="4">
        <f t="shared" si="13"/>
        <v>0</v>
      </c>
    </row>
    <row r="125" spans="1:19" x14ac:dyDescent="0.2">
      <c r="A125" t="s">
        <v>190</v>
      </c>
      <c r="B125" t="s">
        <v>191</v>
      </c>
      <c r="C125" s="4">
        <f>+payroll!G125</f>
        <v>1.3913379750809392E-2</v>
      </c>
      <c r="D125" s="4">
        <f>+IFR!T125</f>
        <v>7.9359619805863518E-3</v>
      </c>
      <c r="E125" s="4">
        <f>+claims!R125</f>
        <v>3.6847665135720346E-3</v>
      </c>
      <c r="F125" s="4">
        <f>+costs!L125</f>
        <v>3.5899761151939429E-3</v>
      </c>
      <c r="H125" s="4">
        <f t="shared" si="14"/>
        <v>5.4378683625766391E-3</v>
      </c>
      <c r="J125" s="17">
        <f t="shared" si="12"/>
        <v>251274.24416577874</v>
      </c>
      <c r="L125" s="7">
        <f>+J125/payroll!F125</f>
        <v>2.1614978642958693E-3</v>
      </c>
      <c r="O125" s="17">
        <v>279830.07400990638</v>
      </c>
      <c r="P125" s="17">
        <f t="shared" si="8"/>
        <v>-28555.829844127642</v>
      </c>
      <c r="R125" s="4">
        <v>5.4378683625766391E-3</v>
      </c>
      <c r="S125" s="4">
        <f t="shared" si="13"/>
        <v>0</v>
      </c>
    </row>
    <row r="126" spans="1:19" x14ac:dyDescent="0.2">
      <c r="A126" t="s">
        <v>192</v>
      </c>
      <c r="B126" t="s">
        <v>547</v>
      </c>
      <c r="C126" s="4">
        <f>+payroll!G126</f>
        <v>2.5724760742682437E-3</v>
      </c>
      <c r="D126" s="4">
        <f>+IFR!T126</f>
        <v>2.1368731445704785E-3</v>
      </c>
      <c r="E126" s="4">
        <f>+claims!R126</f>
        <v>6.5025291415977081E-4</v>
      </c>
      <c r="F126" s="4">
        <f>+costs!L126</f>
        <v>7.9765018678955454E-4</v>
      </c>
      <c r="H126" s="4">
        <f t="shared" si="14"/>
        <v>1.1647967015525386E-3</v>
      </c>
      <c r="J126" s="17">
        <f t="shared" si="12"/>
        <v>53823.187924821948</v>
      </c>
      <c r="L126" s="7">
        <f>+J126/payroll!F126</f>
        <v>2.5041338989689717E-3</v>
      </c>
      <c r="O126" s="17">
        <v>59939.874500290083</v>
      </c>
      <c r="P126" s="17">
        <f t="shared" si="8"/>
        <v>-6116.6865754681348</v>
      </c>
      <c r="R126" s="4">
        <v>1.1647967015525386E-3</v>
      </c>
      <c r="S126" s="4">
        <f t="shared" si="13"/>
        <v>0</v>
      </c>
    </row>
    <row r="127" spans="1:19" x14ac:dyDescent="0.2">
      <c r="A127" t="s">
        <v>482</v>
      </c>
      <c r="B127" t="s">
        <v>483</v>
      </c>
      <c r="C127" s="4">
        <f>+payroll!G127</f>
        <v>1.5340505385398838E-3</v>
      </c>
      <c r="D127" s="4">
        <f>+IFR!T127</f>
        <v>1.4598347068174955E-3</v>
      </c>
      <c r="E127" s="4">
        <f>+claims!R127</f>
        <v>3.0345135994122639E-4</v>
      </c>
      <c r="F127" s="4">
        <f>+costs!L127</f>
        <v>5.2436129430288457E-4</v>
      </c>
      <c r="H127" s="4">
        <f>(C127*$C$3)+(D127*$D$3)+(E127*$E$3)+(F127*$F$3)</f>
        <v>7.3437013624258712E-4</v>
      </c>
      <c r="J127" s="17">
        <f t="shared" si="12"/>
        <v>33933.940400653708</v>
      </c>
      <c r="L127" s="7">
        <f>+J127/payroll!F127</f>
        <v>2.6474886054759202E-3</v>
      </c>
      <c r="O127" s="17">
        <v>37790.33177589759</v>
      </c>
      <c r="P127" s="17">
        <f t="shared" si="8"/>
        <v>-3856.3913752438821</v>
      </c>
      <c r="R127" s="4">
        <v>7.3437013624258712E-4</v>
      </c>
      <c r="S127" s="4">
        <f>+H127-R127</f>
        <v>0</v>
      </c>
    </row>
    <row r="128" spans="1:19" x14ac:dyDescent="0.2">
      <c r="A128" t="s">
        <v>193</v>
      </c>
      <c r="B128" t="s">
        <v>506</v>
      </c>
      <c r="C128" s="4">
        <f>+payroll!G128</f>
        <v>1.9745012542571614E-3</v>
      </c>
      <c r="D128" s="4">
        <f>+IFR!T128</f>
        <v>1.9715944804657983E-3</v>
      </c>
      <c r="E128" s="4">
        <f>+claims!R128</f>
        <v>3.4680155421854442E-3</v>
      </c>
      <c r="F128" s="4">
        <f>+costs!L128</f>
        <v>1.3403616040681631E-3</v>
      </c>
      <c r="H128" s="4">
        <f t="shared" si="14"/>
        <v>1.8176812606090845E-3</v>
      </c>
      <c r="J128" s="17">
        <f t="shared" si="12"/>
        <v>83991.82445038647</v>
      </c>
      <c r="L128" s="7">
        <f>+J128/payroll!F128</f>
        <v>5.0911873092463278E-3</v>
      </c>
      <c r="O128" s="17">
        <v>93536.997913213345</v>
      </c>
      <c r="P128" s="17">
        <f t="shared" si="8"/>
        <v>-9545.173462826875</v>
      </c>
      <c r="R128" s="4">
        <v>1.8176812606090845E-3</v>
      </c>
      <c r="S128" s="4">
        <f t="shared" si="13"/>
        <v>0</v>
      </c>
    </row>
    <row r="129" spans="1:19" x14ac:dyDescent="0.2">
      <c r="A129" t="s">
        <v>194</v>
      </c>
      <c r="B129" t="s">
        <v>195</v>
      </c>
      <c r="C129" s="4">
        <f>+payroll!G129</f>
        <v>2.2449661533565047E-3</v>
      </c>
      <c r="D129" s="4">
        <f>+IFR!T129</f>
        <v>2.4467920571095308E-3</v>
      </c>
      <c r="E129" s="4">
        <f>+claims!R129</f>
        <v>3.696174459434487E-3</v>
      </c>
      <c r="F129" s="4">
        <f>+costs!L129</f>
        <v>2.6643218315250093E-3</v>
      </c>
      <c r="H129" s="4">
        <f t="shared" si="14"/>
        <v>2.7394890441384328E-3</v>
      </c>
      <c r="J129" s="17">
        <f t="shared" ref="J129:J160" si="15">(+H129*$J$273)</f>
        <v>126586.92580784496</v>
      </c>
      <c r="L129" s="7">
        <f>+J129/payroll!F129</f>
        <v>6.7486752435200548E-3</v>
      </c>
      <c r="O129" s="17">
        <v>140972.78029866639</v>
      </c>
      <c r="P129" s="17">
        <f t="shared" si="8"/>
        <v>-14385.854490821424</v>
      </c>
      <c r="R129" s="4">
        <v>2.7394890441384328E-3</v>
      </c>
      <c r="S129" s="4">
        <f t="shared" si="13"/>
        <v>0</v>
      </c>
    </row>
    <row r="130" spans="1:19" x14ac:dyDescent="0.2">
      <c r="A130" t="s">
        <v>559</v>
      </c>
      <c r="B130" t="s">
        <v>560</v>
      </c>
      <c r="C130" s="4">
        <f>+payroll!G130</f>
        <v>1.1558542459620153E-3</v>
      </c>
      <c r="D130" s="4">
        <f>+IFR!T130</f>
        <v>9.5145274824259016E-4</v>
      </c>
      <c r="E130" s="4">
        <f>+claims!R130</f>
        <v>1.3005058283195416E-4</v>
      </c>
      <c r="F130" s="4">
        <f>+costs!L130</f>
        <v>1.275880589238681E-4</v>
      </c>
      <c r="H130" s="4">
        <f>(C130*$C$3)+(D130*$D$3)+(E130*$E$3)+(F130*$F$3)</f>
        <v>3.5947379705468968E-4</v>
      </c>
      <c r="J130" s="17">
        <f t="shared" si="15"/>
        <v>16610.646052770582</v>
      </c>
      <c r="L130" s="7">
        <f>+J130/payroll!F130</f>
        <v>1.7199781342473117E-3</v>
      </c>
      <c r="O130" s="17">
        <v>18498.347611116558</v>
      </c>
      <c r="P130" s="17">
        <f>+J130-O130</f>
        <v>-1887.7015583459761</v>
      </c>
      <c r="R130" s="4">
        <v>3.5947379705468968E-4</v>
      </c>
      <c r="S130" s="4">
        <f>+H130-R130</f>
        <v>0</v>
      </c>
    </row>
    <row r="131" spans="1:19" x14ac:dyDescent="0.2">
      <c r="A131" t="s">
        <v>196</v>
      </c>
      <c r="B131" t="s">
        <v>197</v>
      </c>
      <c r="C131" s="4">
        <f>+payroll!G131</f>
        <v>1.8983065556894209E-3</v>
      </c>
      <c r="D131" s="4">
        <f>+IFR!T131</f>
        <v>1.3900764850640658E-3</v>
      </c>
      <c r="E131" s="4">
        <f>+claims!R131</f>
        <v>1.7340077710927221E-4</v>
      </c>
      <c r="F131" s="4">
        <f>+costs!L131</f>
        <v>2.0554006831011089E-4</v>
      </c>
      <c r="H131" s="4">
        <f t="shared" si="14"/>
        <v>5.6038203764664318E-4</v>
      </c>
      <c r="J131" s="17">
        <f t="shared" si="15"/>
        <v>25894.259214288715</v>
      </c>
      <c r="L131" s="7">
        <f>+J131/payroll!F131</f>
        <v>1.6325880676867689E-3</v>
      </c>
      <c r="O131" s="17">
        <v>28836.988432390037</v>
      </c>
      <c r="P131" s="17">
        <f t="shared" ref="P131:P141" si="16">+J131-O131</f>
        <v>-2942.7292181013217</v>
      </c>
      <c r="R131" s="4">
        <v>5.6038203764664318E-4</v>
      </c>
      <c r="S131" s="4">
        <f t="shared" si="13"/>
        <v>0</v>
      </c>
    </row>
    <row r="132" spans="1:19" x14ac:dyDescent="0.2">
      <c r="A132" t="s">
        <v>198</v>
      </c>
      <c r="B132" t="s">
        <v>548</v>
      </c>
      <c r="C132" s="4">
        <f>+payroll!G132</f>
        <v>9.5771343555443671E-4</v>
      </c>
      <c r="D132" s="4">
        <f>+IFR!T132</f>
        <v>5.2485252922780342E-4</v>
      </c>
      <c r="E132" s="4">
        <f>+claims!R132</f>
        <v>2.1675097138659026E-4</v>
      </c>
      <c r="F132" s="4">
        <f>+costs!L132</f>
        <v>1.6332741920788073E-4</v>
      </c>
      <c r="H132" s="4">
        <f t="shared" si="14"/>
        <v>3.1582984283049702E-4</v>
      </c>
      <c r="J132" s="17">
        <f t="shared" si="15"/>
        <v>14593.936401326662</v>
      </c>
      <c r="L132" s="7">
        <f>+J132/payroll!F132</f>
        <v>1.8237963557518626E-3</v>
      </c>
      <c r="O132" s="17">
        <v>16252.450850413446</v>
      </c>
      <c r="P132" s="17">
        <f t="shared" si="16"/>
        <v>-1658.5144490867842</v>
      </c>
      <c r="R132" s="4">
        <v>3.1582984283049702E-4</v>
      </c>
      <c r="S132" s="4">
        <f t="shared" si="13"/>
        <v>0</v>
      </c>
    </row>
    <row r="133" spans="1:19" x14ac:dyDescent="0.2">
      <c r="A133" t="s">
        <v>199</v>
      </c>
      <c r="B133" t="s">
        <v>200</v>
      </c>
      <c r="C133" s="4">
        <f>+payroll!G133</f>
        <v>6.7837538370025636E-3</v>
      </c>
      <c r="D133" s="4">
        <f>+IFR!T133</f>
        <v>5.3770553310284082E-3</v>
      </c>
      <c r="E133" s="4">
        <f>+claims!R133</f>
        <v>1.6473073825380858E-3</v>
      </c>
      <c r="F133" s="4">
        <f>+costs!L133</f>
        <v>6.5973643771418278E-4</v>
      </c>
      <c r="H133" s="4">
        <f t="shared" si="14"/>
        <v>2.1630391160130939E-3</v>
      </c>
      <c r="J133" s="17">
        <f t="shared" si="15"/>
        <v>99950.197896969461</v>
      </c>
      <c r="L133" s="7">
        <f>+J133/payroll!F133</f>
        <v>1.763408997828545E-3</v>
      </c>
      <c r="O133" s="17">
        <v>111308.94599910166</v>
      </c>
      <c r="P133" s="17">
        <f t="shared" si="16"/>
        <v>-11358.748102132202</v>
      </c>
      <c r="R133" s="4">
        <v>2.1630391160130939E-3</v>
      </c>
      <c r="S133" s="4">
        <f t="shared" si="13"/>
        <v>0</v>
      </c>
    </row>
    <row r="134" spans="1:19" x14ac:dyDescent="0.2">
      <c r="A134" t="s">
        <v>201</v>
      </c>
      <c r="B134" t="s">
        <v>549</v>
      </c>
      <c r="C134" s="4">
        <f>+payroll!G134</f>
        <v>9.8246390889449118E-4</v>
      </c>
      <c r="D134" s="4">
        <f>+IFR!T134</f>
        <v>9.5288741686130548E-4</v>
      </c>
      <c r="E134" s="4">
        <f>+claims!R134</f>
        <v>3.9015174849586244E-4</v>
      </c>
      <c r="F134" s="4">
        <f>+costs!L134</f>
        <v>3.22721591801652E-4</v>
      </c>
      <c r="H134" s="4">
        <f t="shared" si="14"/>
        <v>4.940746330748451E-4</v>
      </c>
      <c r="J134" s="17">
        <f t="shared" si="15"/>
        <v>22830.31175262593</v>
      </c>
      <c r="L134" s="7">
        <f>+J134/payroll!F134</f>
        <v>2.781215946815361E-3</v>
      </c>
      <c r="O134" s="17">
        <v>25424.841485909121</v>
      </c>
      <c r="P134" s="17">
        <f t="shared" si="16"/>
        <v>-2594.5297332831906</v>
      </c>
      <c r="R134" s="4">
        <v>4.940746330748451E-4</v>
      </c>
      <c r="S134" s="4">
        <f t="shared" si="13"/>
        <v>0</v>
      </c>
    </row>
    <row r="135" spans="1:19" x14ac:dyDescent="0.2">
      <c r="A135" t="s">
        <v>202</v>
      </c>
      <c r="B135" t="s">
        <v>550</v>
      </c>
      <c r="C135" s="4">
        <f>+payroll!G135</f>
        <v>1.2347730996311982E-3</v>
      </c>
      <c r="D135" s="4">
        <f>+IFR!T135</f>
        <v>1.1951244063415872E-3</v>
      </c>
      <c r="E135" s="4">
        <f>+claims!R135</f>
        <v>2.6010116566390831E-4</v>
      </c>
      <c r="F135" s="4">
        <f>+costs!L135</f>
        <v>2.4761049994893836E-4</v>
      </c>
      <c r="H135" s="4">
        <f t="shared" si="14"/>
        <v>4.9131866306554748E-4</v>
      </c>
      <c r="J135" s="17">
        <f t="shared" si="15"/>
        <v>22702.963270673768</v>
      </c>
      <c r="L135" s="7">
        <f>+J135/payroll!F135</f>
        <v>2.200568344988304E-3</v>
      </c>
      <c r="O135" s="17">
        <v>25283.020603120149</v>
      </c>
      <c r="P135" s="17">
        <f t="shared" si="16"/>
        <v>-2580.0573324463803</v>
      </c>
      <c r="R135" s="4">
        <v>4.9131866306554748E-4</v>
      </c>
      <c r="S135" s="4">
        <f t="shared" si="13"/>
        <v>0</v>
      </c>
    </row>
    <row r="136" spans="1:19" x14ac:dyDescent="0.2">
      <c r="A136" t="s">
        <v>203</v>
      </c>
      <c r="B136" t="s">
        <v>507</v>
      </c>
      <c r="C136" s="4">
        <f>+payroll!G136</f>
        <v>1.1394796963250218E-3</v>
      </c>
      <c r="D136" s="4">
        <f>+IFR!T136</f>
        <v>1.1665829637914518E-3</v>
      </c>
      <c r="E136" s="4">
        <f>+claims!R136</f>
        <v>2.6010116566390831E-4</v>
      </c>
      <c r="F136" s="4">
        <f>+costs!L136</f>
        <v>1.2443948239964424E-4</v>
      </c>
      <c r="H136" s="4">
        <f t="shared" si="14"/>
        <v>4.0193669680393203E-4</v>
      </c>
      <c r="J136" s="17">
        <f t="shared" si="15"/>
        <v>18572.781273440469</v>
      </c>
      <c r="L136" s="7">
        <f>+J136/payroll!F136</f>
        <v>1.950786885824227E-3</v>
      </c>
      <c r="O136" s="17">
        <v>20683.46788016909</v>
      </c>
      <c r="P136" s="17">
        <f t="shared" si="16"/>
        <v>-2110.686606728621</v>
      </c>
      <c r="R136" s="4">
        <v>4.0193669680393203E-4</v>
      </c>
      <c r="S136" s="4">
        <f t="shared" si="13"/>
        <v>0</v>
      </c>
    </row>
    <row r="137" spans="1:19" x14ac:dyDescent="0.2">
      <c r="A137" t="s">
        <v>204</v>
      </c>
      <c r="B137" t="s">
        <v>551</v>
      </c>
      <c r="C137" s="4">
        <f>+payroll!G137</f>
        <v>1.6401557299715694E-2</v>
      </c>
      <c r="D137" s="4">
        <f>+IFR!T137</f>
        <v>1.5918093811791035E-2</v>
      </c>
      <c r="E137" s="4">
        <f>+claims!R137</f>
        <v>1.4374011786689671E-2</v>
      </c>
      <c r="F137" s="4">
        <f>+costs!L137</f>
        <v>1.6851801424670746E-2</v>
      </c>
      <c r="H137" s="4">
        <f t="shared" si="14"/>
        <v>1.6307139011744239E-2</v>
      </c>
      <c r="J137" s="17">
        <f t="shared" si="15"/>
        <v>753523.94660409878</v>
      </c>
      <c r="L137" s="7">
        <f>+J137/payroll!F137</f>
        <v>5.4985913857115128E-3</v>
      </c>
      <c r="O137" s="17">
        <v>839157.48088907683</v>
      </c>
      <c r="P137" s="17">
        <f t="shared" si="16"/>
        <v>-85633.534284978057</v>
      </c>
      <c r="R137" s="4">
        <v>1.6307139011744239E-2</v>
      </c>
      <c r="S137" s="4">
        <f t="shared" si="13"/>
        <v>0</v>
      </c>
    </row>
    <row r="138" spans="1:19" x14ac:dyDescent="0.2">
      <c r="A138" t="s">
        <v>205</v>
      </c>
      <c r="B138" t="s">
        <v>206</v>
      </c>
      <c r="C138" s="4">
        <f>+payroll!G138</f>
        <v>1.0395805513665449E-3</v>
      </c>
      <c r="D138" s="4">
        <f>+IFR!T138</f>
        <v>1.0164198749922637E-3</v>
      </c>
      <c r="E138" s="4">
        <f>+claims!R138</f>
        <v>3.4680155421854442E-4</v>
      </c>
      <c r="F138" s="4">
        <f>+costs!L138</f>
        <v>4.8750262990875739E-5</v>
      </c>
      <c r="H138" s="4">
        <f t="shared" si="14"/>
        <v>3.3827044422215813E-4</v>
      </c>
      <c r="J138" s="17">
        <f t="shared" si="15"/>
        <v>15630.876756874981</v>
      </c>
      <c r="L138" s="7">
        <f>+J138/payroll!F138</f>
        <v>1.7995531046012655E-3</v>
      </c>
      <c r="O138" s="17">
        <v>17407.233336777255</v>
      </c>
      <c r="P138" s="17">
        <f t="shared" si="16"/>
        <v>-1776.3565799022745</v>
      </c>
      <c r="R138" s="4">
        <v>3.3827044422215813E-4</v>
      </c>
      <c r="S138" s="4">
        <f t="shared" si="13"/>
        <v>0</v>
      </c>
    </row>
    <row r="139" spans="1:19" x14ac:dyDescent="0.2">
      <c r="A139" t="s">
        <v>207</v>
      </c>
      <c r="B139" t="s">
        <v>208</v>
      </c>
      <c r="C139" s="4">
        <f>+payroll!G139</f>
        <v>7.7268990509877231E-4</v>
      </c>
      <c r="D139" s="4">
        <f>+IFR!T139</f>
        <v>9.5571986033055978E-4</v>
      </c>
      <c r="E139" s="4">
        <f>+claims!R139</f>
        <v>8.2365369126904291E-4</v>
      </c>
      <c r="F139" s="4">
        <f>+costs!L139</f>
        <v>1.8975400968018091E-4</v>
      </c>
      <c r="H139" s="4">
        <f t="shared" si="14"/>
        <v>4.5345168017713148E-4</v>
      </c>
      <c r="J139" s="17">
        <f t="shared" si="15"/>
        <v>20953.19720983873</v>
      </c>
      <c r="L139" s="7">
        <f>+J139/payroll!F139</f>
        <v>3.2455218441414593E-3</v>
      </c>
      <c r="O139" s="17">
        <v>23334.403991301981</v>
      </c>
      <c r="P139" s="17">
        <f t="shared" si="16"/>
        <v>-2381.2067814632501</v>
      </c>
      <c r="R139" s="4">
        <v>4.5345168017713148E-4</v>
      </c>
      <c r="S139" s="4">
        <f t="shared" si="13"/>
        <v>0</v>
      </c>
    </row>
    <row r="140" spans="1:19" x14ac:dyDescent="0.2">
      <c r="A140" t="s">
        <v>209</v>
      </c>
      <c r="B140" t="s">
        <v>210</v>
      </c>
      <c r="C140" s="4">
        <f>+payroll!G140</f>
        <v>1.0104089132781832E-4</v>
      </c>
      <c r="D140" s="4">
        <f>+IFR!T140</f>
        <v>7.5882983728583459E-5</v>
      </c>
      <c r="E140" s="4">
        <f>+claims!R140</f>
        <v>0</v>
      </c>
      <c r="F140" s="4">
        <f>+costs!L140</f>
        <v>0</v>
      </c>
      <c r="H140" s="4">
        <f t="shared" si="14"/>
        <v>2.2115484382050225E-5</v>
      </c>
      <c r="J140" s="17">
        <f t="shared" si="15"/>
        <v>1021.9172756559046</v>
      </c>
      <c r="L140" s="7">
        <f>+J140/payroll!F140</f>
        <v>1.2104811941568881E-3</v>
      </c>
      <c r="O140" s="17">
        <v>1138.0521224058637</v>
      </c>
      <c r="P140" s="17">
        <f t="shared" si="16"/>
        <v>-116.13484674995902</v>
      </c>
      <c r="R140" s="4">
        <v>2.2115484382050225E-5</v>
      </c>
      <c r="S140" s="4">
        <f t="shared" si="13"/>
        <v>0</v>
      </c>
    </row>
    <row r="141" spans="1:19" x14ac:dyDescent="0.2">
      <c r="A141" t="s">
        <v>211</v>
      </c>
      <c r="B141" t="s">
        <v>463</v>
      </c>
      <c r="C141" s="4">
        <f>+payroll!G141</f>
        <v>1.7449007282917749E-4</v>
      </c>
      <c r="D141" s="4">
        <f>+IFR!T141</f>
        <v>1.0874505352276635E-4</v>
      </c>
      <c r="E141" s="4">
        <f>+claims!R141</f>
        <v>0</v>
      </c>
      <c r="F141" s="4">
        <f>+costs!L141</f>
        <v>0</v>
      </c>
      <c r="H141" s="4">
        <f t="shared" si="14"/>
        <v>3.5404390793992979E-5</v>
      </c>
      <c r="J141" s="17">
        <f t="shared" si="15"/>
        <v>1635.9740515482295</v>
      </c>
      <c r="L141" s="7">
        <f>+J141/payroll!F141</f>
        <v>1.1221351368161676E-3</v>
      </c>
      <c r="O141" s="17">
        <v>1821.8928145337345</v>
      </c>
      <c r="P141" s="17">
        <f t="shared" si="16"/>
        <v>-185.91876298550505</v>
      </c>
      <c r="R141" s="4">
        <v>3.5404390793992979E-5</v>
      </c>
      <c r="S141" s="4">
        <f t="shared" si="13"/>
        <v>0</v>
      </c>
    </row>
    <row r="142" spans="1:19" hidden="1" outlineLevel="1" x14ac:dyDescent="0.2">
      <c r="A142" t="s">
        <v>212</v>
      </c>
      <c r="B142" t="s">
        <v>213</v>
      </c>
      <c r="C142" s="4">
        <f>+payroll!G142</f>
        <v>1.02926196060535E-4</v>
      </c>
      <c r="D142" s="4">
        <f>+IFR!T142</f>
        <v>1.0413646119743313E-4</v>
      </c>
      <c r="E142" s="4">
        <f>+claims!R142</f>
        <v>4.3350194277318052E-5</v>
      </c>
      <c r="F142" s="4">
        <f>+costs!L142</f>
        <v>0</v>
      </c>
      <c r="H142" s="4">
        <f t="shared" si="14"/>
        <v>3.2385361298843724E-5</v>
      </c>
      <c r="J142" s="17">
        <f t="shared" si="15"/>
        <v>1496.4700577170197</v>
      </c>
      <c r="L142" s="7">
        <f>+J142/payroll!F142</f>
        <v>1.7401295559681055E-3</v>
      </c>
      <c r="O142" s="17">
        <v>1666.5350179236293</v>
      </c>
      <c r="P142" s="17">
        <f t="shared" ref="P142:P167" si="17">+J142-O142</f>
        <v>-170.06496020660961</v>
      </c>
      <c r="R142" s="4">
        <v>3.2385361298843724E-5</v>
      </c>
      <c r="S142" s="4">
        <f t="shared" si="13"/>
        <v>0</v>
      </c>
    </row>
    <row r="143" spans="1:19" hidden="1" outlineLevel="1" x14ac:dyDescent="0.2">
      <c r="A143" t="s">
        <v>214</v>
      </c>
      <c r="B143" t="s">
        <v>215</v>
      </c>
      <c r="C143" s="4">
        <f>+payroll!G143</f>
        <v>2.5303236474402395E-5</v>
      </c>
      <c r="D143" s="4">
        <f>+IFR!T143</f>
        <v>3.2791906930255544E-5</v>
      </c>
      <c r="E143" s="4">
        <f>+claims!R143</f>
        <v>0</v>
      </c>
      <c r="F143" s="4">
        <f>+costs!L143</f>
        <v>0</v>
      </c>
      <c r="H143" s="4">
        <f t="shared" si="14"/>
        <v>7.2618929255822423E-6</v>
      </c>
      <c r="J143" s="17">
        <f t="shared" si="15"/>
        <v>335.55918135978538</v>
      </c>
      <c r="L143" s="7">
        <f>+J143/payroll!F143</f>
        <v>1.5872031849937169E-3</v>
      </c>
      <c r="O143" s="17">
        <v>373.69349519428619</v>
      </c>
      <c r="P143" s="17">
        <f t="shared" si="17"/>
        <v>-38.134313834500801</v>
      </c>
      <c r="R143" s="4">
        <v>7.2618929255822423E-6</v>
      </c>
      <c r="S143" s="4">
        <f t="shared" si="13"/>
        <v>0</v>
      </c>
    </row>
    <row r="144" spans="1:19" hidden="1" outlineLevel="1" x14ac:dyDescent="0.2">
      <c r="A144" t="s">
        <v>216</v>
      </c>
      <c r="B144" t="s">
        <v>217</v>
      </c>
      <c r="C144" s="4">
        <f>+payroll!G144</f>
        <v>1.5436708706387952E-4</v>
      </c>
      <c r="D144" s="4">
        <f>+IFR!T144</f>
        <v>1.9675144158153325E-4</v>
      </c>
      <c r="E144" s="4">
        <f>+claims!R144</f>
        <v>0</v>
      </c>
      <c r="F144" s="4">
        <f>+costs!L144</f>
        <v>0</v>
      </c>
      <c r="H144" s="4">
        <f t="shared" si="14"/>
        <v>4.38898160806766E-5</v>
      </c>
      <c r="J144" s="17">
        <f t="shared" si="15"/>
        <v>2028.0704913977447</v>
      </c>
      <c r="L144" s="7">
        <f>+J144/payroll!F144</f>
        <v>1.572417292944105E-3</v>
      </c>
      <c r="O144" s="17">
        <v>2258.5486928406349</v>
      </c>
      <c r="P144" s="17">
        <f t="shared" si="17"/>
        <v>-230.47820144289017</v>
      </c>
      <c r="R144" s="4">
        <v>4.38898160806766E-5</v>
      </c>
      <c r="S144" s="4">
        <f t="shared" si="13"/>
        <v>0</v>
      </c>
    </row>
    <row r="145" spans="1:19" hidden="1" outlineLevel="1" x14ac:dyDescent="0.2">
      <c r="A145" t="s">
        <v>510</v>
      </c>
      <c r="B145" t="s">
        <v>508</v>
      </c>
      <c r="C145" s="4">
        <f>+payroll!G145</f>
        <v>1.2456526208925146E-4</v>
      </c>
      <c r="D145" s="4">
        <f>+IFR!T145</f>
        <v>1.5022238445076526E-4</v>
      </c>
      <c r="E145" s="4">
        <f>+claims!R145</f>
        <v>4.3350194277318052E-5</v>
      </c>
      <c r="F145" s="4">
        <f>+costs!L145</f>
        <v>6.7836612734215132E-7</v>
      </c>
      <c r="H145" s="4">
        <f>(C145*$C$3)+(D145*$D$3)+(E145*$E$3)+(F145*$F$3)</f>
        <v>4.1258004635505084E-5</v>
      </c>
      <c r="J145" s="17">
        <f t="shared" si="15"/>
        <v>1906.4591562975015</v>
      </c>
      <c r="L145" s="7">
        <f>+J145/payroll!F145</f>
        <v>1.8317661686996771E-3</v>
      </c>
      <c r="O145" s="17">
        <v>2123.1169496688481</v>
      </c>
      <c r="P145" s="17">
        <f>+J145-O145</f>
        <v>-216.65779337134654</v>
      </c>
      <c r="R145" s="4">
        <v>4.1258004635505084E-5</v>
      </c>
      <c r="S145" s="4">
        <f>+H145-R145</f>
        <v>0</v>
      </c>
    </row>
    <row r="146" spans="1:19" hidden="1" outlineLevel="1" x14ac:dyDescent="0.2">
      <c r="A146" t="s">
        <v>218</v>
      </c>
      <c r="B146" t="s">
        <v>219</v>
      </c>
      <c r="C146" s="4">
        <f>+payroll!G146</f>
        <v>1.8706199510368771E-4</v>
      </c>
      <c r="D146" s="4">
        <f>+IFR!T146</f>
        <v>1.7858295260666195E-4</v>
      </c>
      <c r="E146" s="4">
        <f>+claims!R146</f>
        <v>8.6700388554636105E-5</v>
      </c>
      <c r="F146" s="4">
        <f>+costs!L146</f>
        <v>2.4689270877843066E-4</v>
      </c>
      <c r="H146" s="4">
        <f t="shared" si="14"/>
        <v>2.0684630201404754E-4</v>
      </c>
      <c r="J146" s="17">
        <f t="shared" si="15"/>
        <v>9558.0004390615068</v>
      </c>
      <c r="L146" s="7">
        <f>+J146/payroll!F146</f>
        <v>6.1153449367936756E-3</v>
      </c>
      <c r="O146" s="17">
        <v>10644.210588032711</v>
      </c>
      <c r="P146" s="17">
        <f t="shared" si="17"/>
        <v>-1086.210148971204</v>
      </c>
      <c r="R146" s="4">
        <v>2.0684630201404754E-4</v>
      </c>
      <c r="S146" s="4">
        <f t="shared" si="13"/>
        <v>0</v>
      </c>
    </row>
    <row r="147" spans="1:19" hidden="1" outlineLevel="1" x14ac:dyDescent="0.2">
      <c r="A147" t="s">
        <v>220</v>
      </c>
      <c r="B147" t="s">
        <v>221</v>
      </c>
      <c r="C147" s="4">
        <f>+payroll!G147</f>
        <v>1.7537925872408335E-5</v>
      </c>
      <c r="D147" s="4">
        <f>+IFR!T147</f>
        <v>1.8611622852307201E-5</v>
      </c>
      <c r="E147" s="4">
        <f>+claims!R147</f>
        <v>0</v>
      </c>
      <c r="F147" s="4">
        <f>+costs!L147</f>
        <v>0</v>
      </c>
      <c r="H147" s="4">
        <f t="shared" si="14"/>
        <v>4.518693590589442E-6</v>
      </c>
      <c r="J147" s="17">
        <f t="shared" si="15"/>
        <v>208.8008095977716</v>
      </c>
      <c r="L147" s="7">
        <f>+J147/payroll!F147</f>
        <v>1.4249296470807958E-3</v>
      </c>
      <c r="O147" s="17">
        <v>232.52978512403485</v>
      </c>
      <c r="P147" s="17">
        <f t="shared" si="17"/>
        <v>-23.728975526263241</v>
      </c>
      <c r="R147" s="4">
        <v>4.518693590589442E-6</v>
      </c>
      <c r="S147" s="4">
        <f t="shared" si="13"/>
        <v>0</v>
      </c>
    </row>
    <row r="148" spans="1:19" hidden="1" outlineLevel="1" x14ac:dyDescent="0.2">
      <c r="A148" t="s">
        <v>222</v>
      </c>
      <c r="B148" t="s">
        <v>223</v>
      </c>
      <c r="C148" s="4">
        <f>+payroll!G148</f>
        <v>3.5867092554280918E-4</v>
      </c>
      <c r="D148" s="4">
        <f>+IFR!T148</f>
        <v>4.1344390764768134E-4</v>
      </c>
      <c r="E148" s="4">
        <f>+claims!R148</f>
        <v>1.3005058283195416E-4</v>
      </c>
      <c r="F148" s="4">
        <f>+costs!L148</f>
        <v>1.379469491117218E-5</v>
      </c>
      <c r="H148" s="4">
        <f t="shared" si="14"/>
        <v>1.2429875852030774E-4</v>
      </c>
      <c r="J148" s="17">
        <f t="shared" si="15"/>
        <v>5743.6249860111966</v>
      </c>
      <c r="L148" s="7">
        <f>+J148/payroll!F148</f>
        <v>1.9165907023208728E-3</v>
      </c>
      <c r="O148" s="17">
        <v>6396.3539528559122</v>
      </c>
      <c r="P148" s="17">
        <f t="shared" si="17"/>
        <v>-652.72896684471561</v>
      </c>
      <c r="R148" s="4">
        <v>1.2429875852030774E-4</v>
      </c>
      <c r="S148" s="4">
        <f t="shared" si="13"/>
        <v>0</v>
      </c>
    </row>
    <row r="149" spans="1:19" hidden="1" outlineLevel="1" x14ac:dyDescent="0.2">
      <c r="A149" t="s">
        <v>224</v>
      </c>
      <c r="B149" t="s">
        <v>225</v>
      </c>
      <c r="C149" s="4">
        <f>+payroll!G149</f>
        <v>1.88366105863334E-3</v>
      </c>
      <c r="D149" s="4">
        <f>+IFR!T149</f>
        <v>2.2626415781876325E-3</v>
      </c>
      <c r="E149" s="4">
        <f>+claims!R149</f>
        <v>1.5172567997061319E-3</v>
      </c>
      <c r="F149" s="4">
        <f>+costs!L149</f>
        <v>5.1468730649952927E-3</v>
      </c>
      <c r="H149" s="4">
        <f t="shared" si="14"/>
        <v>3.8340001885557168E-3</v>
      </c>
      <c r="J149" s="17">
        <f t="shared" si="15"/>
        <v>177162.34290274497</v>
      </c>
      <c r="L149" s="7">
        <f>+J149/payroll!F149</f>
        <v>1.1256623222186471E-2</v>
      </c>
      <c r="O149" s="17">
        <v>197295.79404698592</v>
      </c>
      <c r="P149" s="17">
        <f t="shared" si="17"/>
        <v>-20133.451144240942</v>
      </c>
      <c r="R149" s="4">
        <v>3.8340001885557168E-3</v>
      </c>
      <c r="S149" s="4">
        <f t="shared" si="13"/>
        <v>0</v>
      </c>
    </row>
    <row r="150" spans="1:19" hidden="1" outlineLevel="1" x14ac:dyDescent="0.2">
      <c r="A150" t="s">
        <v>226</v>
      </c>
      <c r="B150" t="s">
        <v>227</v>
      </c>
      <c r="C150" s="4">
        <f>+payroll!G150</f>
        <v>3.3254266637531177E-4</v>
      </c>
      <c r="D150" s="4">
        <f>+IFR!T150</f>
        <v>4.6085923253332114E-4</v>
      </c>
      <c r="E150" s="4">
        <f>+claims!R150</f>
        <v>2.1675097138659026E-4</v>
      </c>
      <c r="F150" s="4">
        <f>+costs!L150</f>
        <v>1.8247003343589967E-4</v>
      </c>
      <c r="H150" s="4">
        <f t="shared" si="14"/>
        <v>2.4116990313310745E-4</v>
      </c>
      <c r="J150" s="17">
        <f t="shared" si="15"/>
        <v>11144.033118262447</v>
      </c>
      <c r="L150" s="7">
        <f>+J150/payroll!F150</f>
        <v>4.010832207480137E-3</v>
      </c>
      <c r="O150" s="17">
        <v>12410.486488996594</v>
      </c>
      <c r="P150" s="17">
        <f t="shared" si="17"/>
        <v>-1266.453370734147</v>
      </c>
      <c r="R150" s="4">
        <v>2.4116990313310745E-4</v>
      </c>
      <c r="S150" s="4">
        <f t="shared" si="13"/>
        <v>0</v>
      </c>
    </row>
    <row r="151" spans="1:19" hidden="1" outlineLevel="1" x14ac:dyDescent="0.2">
      <c r="A151" t="s">
        <v>228</v>
      </c>
      <c r="B151" t="s">
        <v>229</v>
      </c>
      <c r="C151" s="4">
        <f>+payroll!G151</f>
        <v>3.4101165393467936E-4</v>
      </c>
      <c r="D151" s="4">
        <f>+IFR!T151</f>
        <v>3.4342875501281139E-4</v>
      </c>
      <c r="E151" s="4">
        <f>+claims!R151</f>
        <v>1.3005058283195416E-4</v>
      </c>
      <c r="F151" s="4">
        <f>+costs!L151</f>
        <v>4.6604551026202675E-6</v>
      </c>
      <c r="H151" s="4">
        <f t="shared" si="14"/>
        <v>1.0785891160480164E-4</v>
      </c>
      <c r="J151" s="17">
        <f t="shared" si="15"/>
        <v>4983.9688427467163</v>
      </c>
      <c r="L151" s="7">
        <f>+J151/payroll!F151</f>
        <v>1.7492245821803271E-3</v>
      </c>
      <c r="O151" s="17">
        <v>5550.3673874698752</v>
      </c>
      <c r="P151" s="17">
        <f t="shared" si="17"/>
        <v>-566.39854472315892</v>
      </c>
      <c r="R151" s="4">
        <v>1.0785891160480164E-4</v>
      </c>
      <c r="S151" s="4">
        <f t="shared" si="13"/>
        <v>0</v>
      </c>
    </row>
    <row r="152" spans="1:19" hidden="1" outlineLevel="1" x14ac:dyDescent="0.2">
      <c r="A152" t="s">
        <v>230</v>
      </c>
      <c r="B152" t="s">
        <v>231</v>
      </c>
      <c r="C152" s="4">
        <f>+payroll!G152</f>
        <v>2.5159181479039993E-4</v>
      </c>
      <c r="D152" s="4">
        <f>+IFR!T152</f>
        <v>2.4372363258973715E-4</v>
      </c>
      <c r="E152" s="4">
        <f>+claims!R152</f>
        <v>0</v>
      </c>
      <c r="F152" s="4">
        <f>+costs!L152</f>
        <v>0</v>
      </c>
      <c r="H152" s="4">
        <f t="shared" si="14"/>
        <v>6.1914430922517142E-5</v>
      </c>
      <c r="J152" s="17">
        <f t="shared" si="15"/>
        <v>2860.9559473848981</v>
      </c>
      <c r="L152" s="7">
        <f>+J152/payroll!F152</f>
        <v>1.3609875023718289E-3</v>
      </c>
      <c r="O152" s="17">
        <v>3186.0866486881655</v>
      </c>
      <c r="P152" s="17">
        <f t="shared" si="17"/>
        <v>-325.13070130326741</v>
      </c>
      <c r="R152" s="4">
        <v>6.1914430922517142E-5</v>
      </c>
      <c r="S152" s="4">
        <f t="shared" si="13"/>
        <v>0</v>
      </c>
    </row>
    <row r="153" spans="1:19" hidden="1" outlineLevel="1" x14ac:dyDescent="0.2">
      <c r="A153" t="s">
        <v>232</v>
      </c>
      <c r="B153" t="s">
        <v>233</v>
      </c>
      <c r="C153" s="4">
        <f>+payroll!G153</f>
        <v>6.6653525069536651E-5</v>
      </c>
      <c r="D153" s="4">
        <f>+IFR!T153</f>
        <v>6.3811278350767541E-5</v>
      </c>
      <c r="E153" s="4">
        <f>+claims!R153</f>
        <v>0</v>
      </c>
      <c r="F153" s="4">
        <f>+costs!L153</f>
        <v>0</v>
      </c>
      <c r="H153" s="4">
        <f t="shared" si="14"/>
        <v>1.6308100427538024E-5</v>
      </c>
      <c r="J153" s="17">
        <f t="shared" si="15"/>
        <v>753.56837192130115</v>
      </c>
      <c r="L153" s="7">
        <f>+J153/payroll!F153</f>
        <v>1.3531284148499245E-3</v>
      </c>
      <c r="O153" s="17">
        <v>839.20695488049978</v>
      </c>
      <c r="P153" s="17">
        <f t="shared" si="17"/>
        <v>-85.638582959198629</v>
      </c>
      <c r="R153" s="4">
        <v>1.6308100427538024E-5</v>
      </c>
      <c r="S153" s="4">
        <f t="shared" si="13"/>
        <v>0</v>
      </c>
    </row>
    <row r="154" spans="1:19" hidden="1" outlineLevel="1" x14ac:dyDescent="0.2">
      <c r="A154" t="s">
        <v>234</v>
      </c>
      <c r="B154" t="s">
        <v>235</v>
      </c>
      <c r="C154" s="4">
        <f>+payroll!G154</f>
        <v>1.9001473905765144E-4</v>
      </c>
      <c r="D154" s="4">
        <f>+IFR!T154</f>
        <v>2.1802186769845578E-4</v>
      </c>
      <c r="E154" s="4">
        <f>+claims!R154</f>
        <v>0</v>
      </c>
      <c r="F154" s="4">
        <f>+costs!L154</f>
        <v>0</v>
      </c>
      <c r="H154" s="4">
        <f t="shared" si="14"/>
        <v>5.1004575844513405E-5</v>
      </c>
      <c r="J154" s="17">
        <f t="shared" si="15"/>
        <v>2356.8309105322915</v>
      </c>
      <c r="L154" s="7">
        <f>+J154/payroll!F154</f>
        <v>1.4845013954888772E-3</v>
      </c>
      <c r="O154" s="17">
        <v>2624.6707867439509</v>
      </c>
      <c r="P154" s="17">
        <f t="shared" si="17"/>
        <v>-267.83987621165943</v>
      </c>
      <c r="R154" s="4">
        <v>5.1004575844513405E-5</v>
      </c>
      <c r="S154" s="4">
        <f t="shared" si="13"/>
        <v>0</v>
      </c>
    </row>
    <row r="155" spans="1:19" hidden="1" outlineLevel="1" x14ac:dyDescent="0.2">
      <c r="A155" t="s">
        <v>236</v>
      </c>
      <c r="B155" t="s">
        <v>237</v>
      </c>
      <c r="C155" s="4">
        <f>+payroll!G155</f>
        <v>4.5955662216121861E-4</v>
      </c>
      <c r="D155" s="4">
        <f>+IFR!T155</f>
        <v>4.6617683906255181E-4</v>
      </c>
      <c r="E155" s="4">
        <f>+claims!R155</f>
        <v>1.7340077710927221E-4</v>
      </c>
      <c r="F155" s="4">
        <f>+costs!L155</f>
        <v>4.1893497791260645E-5</v>
      </c>
      <c r="H155" s="4">
        <f t="shared" si="14"/>
        <v>1.6686289789411853E-4</v>
      </c>
      <c r="J155" s="17">
        <f t="shared" si="15"/>
        <v>7710.4383100199075</v>
      </c>
      <c r="L155" s="7">
        <f>+J155/payroll!F155</f>
        <v>2.0080730727948604E-3</v>
      </c>
      <c r="O155" s="17">
        <v>8586.6839639887585</v>
      </c>
      <c r="P155" s="17">
        <f t="shared" si="17"/>
        <v>-876.245653968851</v>
      </c>
      <c r="R155" s="4">
        <v>1.6686289789411853E-4</v>
      </c>
      <c r="S155" s="4">
        <f t="shared" si="13"/>
        <v>0</v>
      </c>
    </row>
    <row r="156" spans="1:19" hidden="1" outlineLevel="1" x14ac:dyDescent="0.2">
      <c r="A156" t="s">
        <v>238</v>
      </c>
      <c r="B156" t="s">
        <v>239</v>
      </c>
      <c r="C156" s="4">
        <f>+payroll!G156</f>
        <v>6.9012229651879882E-4</v>
      </c>
      <c r="D156" s="4">
        <f>+IFR!T156</f>
        <v>7.2851209450459605E-4</v>
      </c>
      <c r="E156" s="4">
        <f>+claims!R156</f>
        <v>3.9015174849586244E-4</v>
      </c>
      <c r="F156" s="4">
        <f>+costs!L156</f>
        <v>5.3941120597297892E-5</v>
      </c>
      <c r="H156" s="4">
        <f t="shared" si="14"/>
        <v>2.6821673351068247E-4</v>
      </c>
      <c r="J156" s="17">
        <f t="shared" si="15"/>
        <v>12393.819138640649</v>
      </c>
      <c r="L156" s="7">
        <f>+J156/payroll!F156</f>
        <v>2.1494065587532095E-3</v>
      </c>
      <c r="O156" s="17">
        <v>13802.303289560701</v>
      </c>
      <c r="P156" s="17">
        <f t="shared" si="17"/>
        <v>-1408.4841509200523</v>
      </c>
      <c r="R156" s="4">
        <v>2.6821673351068247E-4</v>
      </c>
      <c r="S156" s="4">
        <f t="shared" si="13"/>
        <v>0</v>
      </c>
    </row>
    <row r="157" spans="1:19" hidden="1" outlineLevel="1" x14ac:dyDescent="0.2">
      <c r="A157" t="s">
        <v>240</v>
      </c>
      <c r="B157" t="s">
        <v>241</v>
      </c>
      <c r="C157" s="4">
        <f>+payroll!G157</f>
        <v>1.0109601589376842E-4</v>
      </c>
      <c r="D157" s="4">
        <f>+IFR!T157</f>
        <v>1.4180284077948342E-4</v>
      </c>
      <c r="E157" s="4">
        <f>+claims!R157</f>
        <v>1.3005058283195416E-4</v>
      </c>
      <c r="F157" s="4">
        <f>+costs!L157</f>
        <v>1.2472758848431543E-5</v>
      </c>
      <c r="H157" s="4">
        <f t="shared" si="14"/>
        <v>5.7353599818008526E-5</v>
      </c>
      <c r="J157" s="17">
        <f t="shared" si="15"/>
        <v>2650.2080380680654</v>
      </c>
      <c r="L157" s="7">
        <f>+J157/payroll!F157</f>
        <v>3.1375120355122388E-3</v>
      </c>
      <c r="O157" s="17">
        <v>2951.388487492407</v>
      </c>
      <c r="P157" s="17">
        <f t="shared" si="17"/>
        <v>-301.18044942434153</v>
      </c>
      <c r="R157" s="4">
        <v>5.7353599818008526E-5</v>
      </c>
      <c r="S157" s="4">
        <f t="shared" si="13"/>
        <v>0</v>
      </c>
    </row>
    <row r="158" spans="1:19" hidden="1" outlineLevel="1" x14ac:dyDescent="0.2">
      <c r="A158" t="s">
        <v>242</v>
      </c>
      <c r="B158" t="s">
        <v>243</v>
      </c>
      <c r="C158" s="4">
        <f>+payroll!G158</f>
        <v>5.6497487232911228E-5</v>
      </c>
      <c r="D158" s="4">
        <f>+IFR!T158</f>
        <v>7.0015152634869939E-5</v>
      </c>
      <c r="E158" s="4">
        <f>+claims!R158</f>
        <v>0</v>
      </c>
      <c r="F158" s="4">
        <f>+costs!L158</f>
        <v>0</v>
      </c>
      <c r="H158" s="4">
        <f t="shared" si="14"/>
        <v>1.5814079983472646E-5</v>
      </c>
      <c r="J158" s="17">
        <f t="shared" si="15"/>
        <v>730.74056414661072</v>
      </c>
      <c r="L158" s="7">
        <f>+J158/payroll!F158</f>
        <v>1.5480092726742347E-3</v>
      </c>
      <c r="O158" s="17">
        <v>813.78490193479035</v>
      </c>
      <c r="P158" s="17">
        <f t="shared" si="17"/>
        <v>-83.044337788179632</v>
      </c>
      <c r="R158" s="4">
        <v>1.5814079983472646E-5</v>
      </c>
      <c r="S158" s="4">
        <f t="shared" si="13"/>
        <v>0</v>
      </c>
    </row>
    <row r="159" spans="1:19" hidden="1" outlineLevel="1" x14ac:dyDescent="0.2">
      <c r="A159" t="s">
        <v>244</v>
      </c>
      <c r="B159" t="s">
        <v>245</v>
      </c>
      <c r="C159" s="4">
        <f>+payroll!G159</f>
        <v>4.2277194777345784E-5</v>
      </c>
      <c r="D159" s="4">
        <f>+IFR!T159</f>
        <v>4.2540852233845027E-5</v>
      </c>
      <c r="E159" s="4">
        <f>+claims!R159</f>
        <v>0</v>
      </c>
      <c r="F159" s="4">
        <f>+costs!L159</f>
        <v>0</v>
      </c>
      <c r="H159" s="4">
        <f t="shared" si="14"/>
        <v>1.0602255876398851E-5</v>
      </c>
      <c r="J159" s="17">
        <f t="shared" si="15"/>
        <v>489.91142377193967</v>
      </c>
      <c r="L159" s="7">
        <f>+J159/payroll!F159</f>
        <v>1.3869182981482526E-3</v>
      </c>
      <c r="O159" s="17">
        <v>545.58695590764069</v>
      </c>
      <c r="P159" s="17">
        <f t="shared" si="17"/>
        <v>-55.675532135701019</v>
      </c>
      <c r="R159" s="4">
        <v>1.0602255876398851E-5</v>
      </c>
      <c r="S159" s="4">
        <f t="shared" si="13"/>
        <v>0</v>
      </c>
    </row>
    <row r="160" spans="1:19" hidden="1" outlineLevel="1" x14ac:dyDescent="0.2">
      <c r="A160" t="s">
        <v>246</v>
      </c>
      <c r="B160" t="s">
        <v>247</v>
      </c>
      <c r="C160" s="4">
        <f>+payroll!G160</f>
        <v>5.3495203960933317E-4</v>
      </c>
      <c r="D160" s="4">
        <f>+IFR!T160</f>
        <v>5.1536469945793507E-4</v>
      </c>
      <c r="E160" s="4">
        <f>+claims!R160</f>
        <v>4.3350194277318052E-5</v>
      </c>
      <c r="F160" s="4">
        <f>+costs!L160</f>
        <v>5.949023532673637E-5</v>
      </c>
      <c r="H160" s="4">
        <f t="shared" si="14"/>
        <v>1.7348626272104805E-4</v>
      </c>
      <c r="J160" s="17">
        <f t="shared" si="15"/>
        <v>8016.4922414049497</v>
      </c>
      <c r="L160" s="7">
        <f>+J160/payroll!F160</f>
        <v>1.7935314776961432E-3</v>
      </c>
      <c r="O160" s="17">
        <v>8927.5191122739761</v>
      </c>
      <c r="P160" s="17">
        <f t="shared" si="17"/>
        <v>-911.02687086902642</v>
      </c>
      <c r="R160" s="4">
        <v>1.7348626272104805E-4</v>
      </c>
      <c r="S160" s="4">
        <f t="shared" si="13"/>
        <v>0</v>
      </c>
    </row>
    <row r="161" spans="1:19" hidden="1" outlineLevel="1" x14ac:dyDescent="0.2">
      <c r="A161" t="s">
        <v>248</v>
      </c>
      <c r="B161" t="s">
        <v>249</v>
      </c>
      <c r="C161" s="4">
        <f>+payroll!G161</f>
        <v>4.4534197201613726E-5</v>
      </c>
      <c r="D161" s="4">
        <f>+IFR!T161</f>
        <v>5.3176065292306284E-5</v>
      </c>
      <c r="E161" s="4">
        <f>+claims!R161</f>
        <v>0</v>
      </c>
      <c r="F161" s="4">
        <f>+costs!L161</f>
        <v>0</v>
      </c>
      <c r="H161" s="4">
        <f t="shared" si="14"/>
        <v>1.221378281174E-5</v>
      </c>
      <c r="J161" s="17">
        <f t="shared" ref="J161:J168" si="18">(+H161*$J$273)</f>
        <v>564.37722280036064</v>
      </c>
      <c r="L161" s="7">
        <f>+J161/payroll!F161</f>
        <v>1.5167546134522499E-3</v>
      </c>
      <c r="O161" s="17">
        <v>628.51535202125956</v>
      </c>
      <c r="P161" s="17">
        <f t="shared" si="17"/>
        <v>-64.138129220898918</v>
      </c>
      <c r="R161" s="4">
        <v>1.221378281174E-5</v>
      </c>
      <c r="S161" s="4">
        <f t="shared" si="13"/>
        <v>0</v>
      </c>
    </row>
    <row r="162" spans="1:19" hidden="1" outlineLevel="1" x14ac:dyDescent="0.2">
      <c r="A162" t="s">
        <v>250</v>
      </c>
      <c r="B162" t="s">
        <v>251</v>
      </c>
      <c r="C162" s="4">
        <f>+payroll!G162</f>
        <v>4.7958608348514187E-5</v>
      </c>
      <c r="D162" s="4">
        <f>+IFR!T162</f>
        <v>4.2540852233845027E-5</v>
      </c>
      <c r="E162" s="4">
        <f>+claims!R162</f>
        <v>0</v>
      </c>
      <c r="F162" s="4">
        <f>+costs!L162</f>
        <v>0</v>
      </c>
      <c r="H162" s="4">
        <f t="shared" si="14"/>
        <v>1.1312432572794902E-5</v>
      </c>
      <c r="J162" s="17">
        <f t="shared" si="18"/>
        <v>522.72742826354386</v>
      </c>
      <c r="L162" s="7">
        <f>+J162/payroll!F162</f>
        <v>1.3045123372872841E-3</v>
      </c>
      <c r="O162" s="17">
        <v>582.13230497866039</v>
      </c>
      <c r="P162" s="17">
        <f t="shared" si="17"/>
        <v>-59.404876715116529</v>
      </c>
      <c r="R162" s="4">
        <v>1.1312432572794902E-5</v>
      </c>
      <c r="S162" s="4">
        <f t="shared" si="13"/>
        <v>0</v>
      </c>
    </row>
    <row r="163" spans="1:19" hidden="1" outlineLevel="1" x14ac:dyDescent="0.2">
      <c r="A163" t="s">
        <v>252</v>
      </c>
      <c r="B163" t="s">
        <v>253</v>
      </c>
      <c r="C163" s="4">
        <f>+payroll!G163</f>
        <v>5.2270523766569754E-5</v>
      </c>
      <c r="D163" s="4">
        <f>+IFR!T163</f>
        <v>5.9379939576408682E-5</v>
      </c>
      <c r="E163" s="4">
        <f>+claims!R163</f>
        <v>4.3350194277318052E-5</v>
      </c>
      <c r="F163" s="4">
        <f>+costs!L163</f>
        <v>2.7032419308684578E-4</v>
      </c>
      <c r="H163" s="4">
        <f t="shared" si="14"/>
        <v>1.826533529115775E-4</v>
      </c>
      <c r="J163" s="17">
        <f t="shared" si="18"/>
        <v>8440.0872064241757</v>
      </c>
      <c r="L163" s="7">
        <f>+J163/payroll!F163</f>
        <v>1.9325447375243304E-2</v>
      </c>
      <c r="O163" s="17">
        <v>9399.2531366069688</v>
      </c>
      <c r="P163" s="17">
        <f t="shared" si="17"/>
        <v>-959.16593018279309</v>
      </c>
      <c r="R163" s="4">
        <v>1.826533529115775E-4</v>
      </c>
      <c r="S163" s="4">
        <f t="shared" si="13"/>
        <v>0</v>
      </c>
    </row>
    <row r="164" spans="1:19" hidden="1" outlineLevel="1" x14ac:dyDescent="0.2">
      <c r="A164" t="s">
        <v>501</v>
      </c>
      <c r="B164" t="s">
        <v>502</v>
      </c>
      <c r="C164" s="4">
        <f>+payroll!G164</f>
        <v>4.9827033547407107E-6</v>
      </c>
      <c r="D164" s="4">
        <f>+IFR!T164</f>
        <v>1.0635213058461257E-5</v>
      </c>
      <c r="E164" s="4">
        <f>+claims!R164</f>
        <v>0</v>
      </c>
      <c r="F164" s="4">
        <f>+costs!L164</f>
        <v>0</v>
      </c>
      <c r="H164" s="4">
        <f>(C164*$C$3)+(D164*$D$3)+(E164*$E$3)+(F164*$F$3)</f>
        <v>1.9522395516502457E-6</v>
      </c>
      <c r="J164" s="17">
        <f t="shared" si="18"/>
        <v>90.209524222284941</v>
      </c>
      <c r="L164" s="7">
        <f>+J164/payroll!F164</f>
        <v>2.1668399517897835E-3</v>
      </c>
      <c r="O164" s="17">
        <v>100.46130244397865</v>
      </c>
      <c r="P164" s="17">
        <f t="shared" si="17"/>
        <v>-10.251778221693712</v>
      </c>
      <c r="R164" s="4">
        <v>1.9522395516502457E-6</v>
      </c>
      <c r="S164" s="4">
        <f>+H164-R164</f>
        <v>0</v>
      </c>
    </row>
    <row r="165" spans="1:19" hidden="1" outlineLevel="1" x14ac:dyDescent="0.2">
      <c r="A165" t="s">
        <v>254</v>
      </c>
      <c r="B165" t="s">
        <v>255</v>
      </c>
      <c r="C165" s="4">
        <f>+payroll!G165</f>
        <v>3.3411281395872919E-3</v>
      </c>
      <c r="D165" s="4">
        <f>+IFR!T165</f>
        <v>3.2335479036496584E-3</v>
      </c>
      <c r="E165" s="4">
        <f>+claims!R165</f>
        <v>4.3350194277318052E-4</v>
      </c>
      <c r="F165" s="4">
        <f>+costs!L165</f>
        <v>5.3591514637599637E-4</v>
      </c>
      <c r="H165" s="4">
        <f t="shared" si="14"/>
        <v>1.2084088846461938E-3</v>
      </c>
      <c r="J165" s="17">
        <f t="shared" si="18"/>
        <v>55838.429488721304</v>
      </c>
      <c r="L165" s="7">
        <f>+J165/payroll!F165</f>
        <v>2.0002281596249488E-3</v>
      </c>
      <c r="O165" s="17">
        <v>62184.136333992959</v>
      </c>
      <c r="P165" s="17">
        <f t="shared" si="17"/>
        <v>-6345.7068452716558</v>
      </c>
      <c r="R165" s="4">
        <v>1.2084088846461938E-3</v>
      </c>
      <c r="S165" s="4">
        <f t="shared" si="13"/>
        <v>0</v>
      </c>
    </row>
    <row r="166" spans="1:19" hidden="1" outlineLevel="1" x14ac:dyDescent="0.2">
      <c r="A166" t="s">
        <v>256</v>
      </c>
      <c r="B166" t="s">
        <v>257</v>
      </c>
      <c r="C166" s="4">
        <f>+payroll!G166</f>
        <v>6.2249522620451059E-5</v>
      </c>
      <c r="D166" s="4">
        <f>+IFR!T166</f>
        <v>7.3117089776921138E-5</v>
      </c>
      <c r="E166" s="4">
        <f>+claims!R166</f>
        <v>0</v>
      </c>
      <c r="F166" s="4">
        <f>+costs!L166</f>
        <v>0</v>
      </c>
      <c r="H166" s="4">
        <f t="shared" si="14"/>
        <v>1.6920826549671525E-5</v>
      </c>
      <c r="J166" s="17">
        <f t="shared" si="18"/>
        <v>781.88135836269635</v>
      </c>
      <c r="L166" s="7">
        <f>+J166/payroll!F166</f>
        <v>1.5032953284700541E-3</v>
      </c>
      <c r="O166" s="17">
        <v>870.73754456604661</v>
      </c>
      <c r="P166" s="17">
        <f t="shared" si="17"/>
        <v>-88.856186203350262</v>
      </c>
      <c r="R166" s="4">
        <v>1.6920826549671525E-5</v>
      </c>
      <c r="S166" s="4">
        <f t="shared" si="13"/>
        <v>0</v>
      </c>
    </row>
    <row r="167" spans="1:19" hidden="1" outlineLevel="1" x14ac:dyDescent="0.2">
      <c r="A167" t="s">
        <v>258</v>
      </c>
      <c r="B167" t="s">
        <v>259</v>
      </c>
      <c r="C167" s="4">
        <f>+payroll!G167</f>
        <v>5.797532104385399E-5</v>
      </c>
      <c r="D167" s="4">
        <f>+IFR!T167</f>
        <v>5.4505466924613944E-5</v>
      </c>
      <c r="E167" s="4">
        <f>+claims!R167</f>
        <v>0</v>
      </c>
      <c r="F167" s="4">
        <f>+costs!L167</f>
        <v>0</v>
      </c>
      <c r="H167" s="4">
        <f t="shared" si="14"/>
        <v>1.4060098496058492E-5</v>
      </c>
      <c r="J167" s="17">
        <f t="shared" si="18"/>
        <v>649.69219314082056</v>
      </c>
      <c r="L167" s="7">
        <f>+J167/payroll!F167</f>
        <v>1.3412321659359366E-3</v>
      </c>
      <c r="O167" s="17">
        <v>723.52586351949788</v>
      </c>
      <c r="P167" s="17">
        <f t="shared" si="17"/>
        <v>-73.833670378677311</v>
      </c>
      <c r="R167" s="4">
        <v>1.4060098496058492E-5</v>
      </c>
      <c r="S167" s="4">
        <f t="shared" si="13"/>
        <v>0</v>
      </c>
    </row>
    <row r="168" spans="1:19" hidden="1" outlineLevel="1" x14ac:dyDescent="0.2">
      <c r="A168" t="s">
        <v>260</v>
      </c>
      <c r="B168" t="s">
        <v>261</v>
      </c>
      <c r="C168" s="4">
        <f>+payroll!G168</f>
        <v>4.0971595305595024E-4</v>
      </c>
      <c r="D168" s="4">
        <f>+IFR!T168</f>
        <v>4.1698897866716849E-4</v>
      </c>
      <c r="E168" s="4">
        <f>+claims!R168</f>
        <v>1.3005058283195416E-4</v>
      </c>
      <c r="F168" s="4">
        <f>+costs!L168</f>
        <v>1.2543707964573567E-5</v>
      </c>
      <c r="H168" s="4">
        <f t="shared" si="14"/>
        <v>1.3037192866892711E-4</v>
      </c>
      <c r="J168" s="17">
        <f t="shared" si="18"/>
        <v>6024.2553979731028</v>
      </c>
      <c r="L168" s="7">
        <f>+J168/payroll!F168</f>
        <v>1.7597864746266504E-3</v>
      </c>
      <c r="O168" s="17">
        <v>6708.8763492895132</v>
      </c>
      <c r="P168" s="17">
        <f t="shared" ref="P168:P231" si="19">+J168-O168</f>
        <v>-684.62095131641036</v>
      </c>
      <c r="R168" s="4">
        <v>1.3037192866892711E-4</v>
      </c>
      <c r="S168" s="4">
        <f t="shared" ref="S168:S231" si="20">+H168-R168</f>
        <v>0</v>
      </c>
    </row>
    <row r="169" spans="1:19" hidden="1" outlineLevel="1" x14ac:dyDescent="0.2">
      <c r="A169" t="s">
        <v>262</v>
      </c>
      <c r="B169" t="s">
        <v>263</v>
      </c>
      <c r="C169" s="4">
        <f>+payroll!G169</f>
        <v>3.9472564404978921E-5</v>
      </c>
      <c r="D169" s="4">
        <f>+IFR!T169</f>
        <v>2.8360568155896685E-5</v>
      </c>
      <c r="E169" s="4">
        <f>+claims!R169</f>
        <v>0</v>
      </c>
      <c r="F169" s="4">
        <f>+costs!L169</f>
        <v>0</v>
      </c>
      <c r="H169" s="4">
        <f t="shared" si="14"/>
        <v>8.4791415701094507E-6</v>
      </c>
      <c r="J169" s="17">
        <f t="shared" ref="J169:J200" si="21">(+H169*$J$273)</f>
        <v>391.80608046097382</v>
      </c>
      <c r="L169" s="7">
        <f>+J169/payroll!F169</f>
        <v>1.1879968904192769E-3</v>
      </c>
      <c r="O169" s="17">
        <v>436.33252129331242</v>
      </c>
      <c r="P169" s="17">
        <f t="shared" si="19"/>
        <v>-44.526440832338608</v>
      </c>
      <c r="R169" s="4">
        <v>8.4791415701094507E-6</v>
      </c>
      <c r="S169" s="4">
        <f t="shared" si="20"/>
        <v>0</v>
      </c>
    </row>
    <row r="170" spans="1:19" hidden="1" outlineLevel="1" x14ac:dyDescent="0.2">
      <c r="A170" t="s">
        <v>264</v>
      </c>
      <c r="B170" t="s">
        <v>265</v>
      </c>
      <c r="C170" s="4">
        <f>+payroll!G170</f>
        <v>1.5042858018287137E-4</v>
      </c>
      <c r="D170" s="4">
        <f>+IFR!T170</f>
        <v>1.4357537628922697E-4</v>
      </c>
      <c r="E170" s="4">
        <f>+claims!R170</f>
        <v>0</v>
      </c>
      <c r="F170" s="4">
        <f>+costs!L170</f>
        <v>0</v>
      </c>
      <c r="H170" s="4">
        <f t="shared" ref="H170:H234" si="22">(C170*$C$3)+(D170*$D$3)+(E170*$E$3)+(F170*$F$3)</f>
        <v>3.6750494559012292E-5</v>
      </c>
      <c r="J170" s="17">
        <f t="shared" si="21"/>
        <v>1698.1751170340565</v>
      </c>
      <c r="L170" s="7">
        <f>+J170/payroll!F170</f>
        <v>1.3511127456046683E-3</v>
      </c>
      <c r="O170" s="17">
        <v>1891.1626627674059</v>
      </c>
      <c r="P170" s="17">
        <f t="shared" si="19"/>
        <v>-192.98754573334941</v>
      </c>
      <c r="R170" s="4">
        <v>3.6750494559012292E-5</v>
      </c>
      <c r="S170" s="4">
        <f t="shared" si="20"/>
        <v>0</v>
      </c>
    </row>
    <row r="171" spans="1:19" hidden="1" outlineLevel="1" x14ac:dyDescent="0.2">
      <c r="A171" t="s">
        <v>266</v>
      </c>
      <c r="B171" t="s">
        <v>267</v>
      </c>
      <c r="C171" s="4">
        <f>+payroll!G171</f>
        <v>1.5939746060604276E-4</v>
      </c>
      <c r="D171" s="4">
        <f>+IFR!T171</f>
        <v>1.5332432159281643E-4</v>
      </c>
      <c r="E171" s="4">
        <f>+claims!R171</f>
        <v>4.3350194277318052E-5</v>
      </c>
      <c r="F171" s="4">
        <f>+costs!L171</f>
        <v>1.5189814707886079E-6</v>
      </c>
      <c r="H171" s="4">
        <f t="shared" si="22"/>
        <v>4.6504140798928269E-5</v>
      </c>
      <c r="J171" s="17">
        <f t="shared" si="21"/>
        <v>2148.8737958880606</v>
      </c>
      <c r="L171" s="7">
        <f>+J171/payroll!F171</f>
        <v>1.6135000605732811E-3</v>
      </c>
      <c r="O171" s="17">
        <v>2393.0805775087019</v>
      </c>
      <c r="P171" s="17">
        <f t="shared" si="19"/>
        <v>-244.20678162064132</v>
      </c>
      <c r="R171" s="4">
        <v>4.6504140798928269E-5</v>
      </c>
      <c r="S171" s="4">
        <f t="shared" si="20"/>
        <v>0</v>
      </c>
    </row>
    <row r="172" spans="1:19" hidden="1" outlineLevel="1" x14ac:dyDescent="0.2">
      <c r="A172" t="s">
        <v>268</v>
      </c>
      <c r="B172" t="s">
        <v>269</v>
      </c>
      <c r="C172" s="4">
        <f>+payroll!G172</f>
        <v>1.0604784896094104E-3</v>
      </c>
      <c r="D172" s="4">
        <f>+IFR!T172</f>
        <v>1.2974959931322733E-3</v>
      </c>
      <c r="E172" s="4">
        <f>+claims!R172</f>
        <v>1.1407945862452122E-3</v>
      </c>
      <c r="F172" s="4">
        <f>+costs!L172</f>
        <v>1.7666881391120699E-3</v>
      </c>
      <c r="H172" s="4">
        <f t="shared" si="22"/>
        <v>1.5258788817467343E-3</v>
      </c>
      <c r="J172" s="17">
        <f t="shared" si="21"/>
        <v>70508.15450739603</v>
      </c>
      <c r="L172" s="7">
        <f>+J172/payroll!F172</f>
        <v>7.957505693392335E-3</v>
      </c>
      <c r="O172" s="17">
        <v>78520.988729308185</v>
      </c>
      <c r="P172" s="17">
        <f t="shared" si="19"/>
        <v>-8012.834221912155</v>
      </c>
      <c r="R172" s="4">
        <v>1.5258788817467343E-3</v>
      </c>
      <c r="S172" s="4">
        <f t="shared" si="20"/>
        <v>0</v>
      </c>
    </row>
    <row r="173" spans="1:19" hidden="1" outlineLevel="1" x14ac:dyDescent="0.2">
      <c r="A173" t="s">
        <v>270</v>
      </c>
      <c r="B173" t="s">
        <v>271</v>
      </c>
      <c r="C173" s="4">
        <f>+payroll!G173</f>
        <v>3.5172950303122795E-5</v>
      </c>
      <c r="D173" s="4">
        <f>+IFR!T173</f>
        <v>3.4564442439999083E-5</v>
      </c>
      <c r="E173" s="4">
        <f>+claims!R173</f>
        <v>0</v>
      </c>
      <c r="F173" s="4">
        <f>+costs!L173</f>
        <v>0</v>
      </c>
      <c r="H173" s="4">
        <f t="shared" si="22"/>
        <v>8.7171740928902348E-6</v>
      </c>
      <c r="J173" s="17">
        <f t="shared" si="21"/>
        <v>402.80514080238203</v>
      </c>
      <c r="L173" s="7">
        <f>+J173/payroll!F173</f>
        <v>1.3706471915024476E-3</v>
      </c>
      <c r="O173" s="17">
        <v>448.5815597078705</v>
      </c>
      <c r="P173" s="17">
        <f t="shared" si="19"/>
        <v>-45.77641890548847</v>
      </c>
      <c r="R173" s="4">
        <v>8.7171740928902348E-6</v>
      </c>
      <c r="S173" s="4">
        <f t="shared" si="20"/>
        <v>0</v>
      </c>
    </row>
    <row r="174" spans="1:19" hidden="1" outlineLevel="1" x14ac:dyDescent="0.2">
      <c r="A174" t="s">
        <v>272</v>
      </c>
      <c r="B174" t="s">
        <v>273</v>
      </c>
      <c r="C174" s="4">
        <f>+payroll!G174</f>
        <v>5.4815285972844312E-5</v>
      </c>
      <c r="D174" s="4">
        <f>+IFR!T174</f>
        <v>5.5834868556921597E-5</v>
      </c>
      <c r="E174" s="4">
        <f>+claims!R174</f>
        <v>0</v>
      </c>
      <c r="F174" s="4">
        <f>+costs!L174</f>
        <v>0</v>
      </c>
      <c r="H174" s="4">
        <f t="shared" si="22"/>
        <v>1.3831269316220739E-5</v>
      </c>
      <c r="J174" s="17">
        <f t="shared" si="21"/>
        <v>639.11840293977184</v>
      </c>
      <c r="L174" s="7">
        <f>+J174/payroll!F174</f>
        <v>1.3954655294512012E-3</v>
      </c>
      <c r="O174" s="17">
        <v>711.75042467837022</v>
      </c>
      <c r="P174" s="17">
        <f t="shared" si="19"/>
        <v>-72.632021738598382</v>
      </c>
      <c r="R174" s="4">
        <v>1.3831269316220739E-5</v>
      </c>
      <c r="S174" s="4">
        <f t="shared" si="20"/>
        <v>0</v>
      </c>
    </row>
    <row r="175" spans="1:19" hidden="1" outlineLevel="1" x14ac:dyDescent="0.2">
      <c r="A175" t="s">
        <v>274</v>
      </c>
      <c r="B175" t="s">
        <v>275</v>
      </c>
      <c r="C175" s="4">
        <f>+payroll!G175</f>
        <v>5.124757061363837E-5</v>
      </c>
      <c r="D175" s="4">
        <f>+IFR!T175</f>
        <v>4.7858458763075659E-5</v>
      </c>
      <c r="E175" s="4">
        <f>+claims!R175</f>
        <v>0</v>
      </c>
      <c r="F175" s="4">
        <f>+costs!L175</f>
        <v>0</v>
      </c>
      <c r="H175" s="4">
        <f t="shared" si="22"/>
        <v>1.2388253672089254E-5</v>
      </c>
      <c r="J175" s="17">
        <f t="shared" si="21"/>
        <v>572.43921155038606</v>
      </c>
      <c r="L175" s="7">
        <f>+J175/payroll!F175</f>
        <v>1.3368896673573534E-3</v>
      </c>
      <c r="O175" s="17">
        <v>637.49353805093574</v>
      </c>
      <c r="P175" s="17">
        <f t="shared" si="19"/>
        <v>-65.054326500549678</v>
      </c>
      <c r="R175" s="4">
        <v>1.2388253672089254E-5</v>
      </c>
      <c r="S175" s="4">
        <f t="shared" si="20"/>
        <v>0</v>
      </c>
    </row>
    <row r="176" spans="1:19" hidden="1" outlineLevel="1" x14ac:dyDescent="0.2">
      <c r="A176" t="s">
        <v>276</v>
      </c>
      <c r="B176" t="s">
        <v>277</v>
      </c>
      <c r="C176" s="4">
        <f>+payroll!G176</f>
        <v>9.4659276963537543E-5</v>
      </c>
      <c r="D176" s="4">
        <f>+IFR!T176</f>
        <v>8.99561771194848E-5</v>
      </c>
      <c r="E176" s="4">
        <f>+claims!R176</f>
        <v>0</v>
      </c>
      <c r="F176" s="4">
        <f>+costs!L176</f>
        <v>0</v>
      </c>
      <c r="H176" s="4">
        <f t="shared" si="22"/>
        <v>2.3076931760377791E-5</v>
      </c>
      <c r="J176" s="17">
        <f t="shared" si="21"/>
        <v>1066.3440523239512</v>
      </c>
      <c r="L176" s="7">
        <f>+J176/payroll!F176</f>
        <v>1.348259976142978E-3</v>
      </c>
      <c r="O176" s="17">
        <v>1187.5277391540692</v>
      </c>
      <c r="P176" s="17">
        <f t="shared" si="19"/>
        <v>-121.18368683011795</v>
      </c>
      <c r="R176" s="4">
        <v>2.3076931760377791E-5</v>
      </c>
      <c r="S176" s="4">
        <f t="shared" si="20"/>
        <v>0</v>
      </c>
    </row>
    <row r="177" spans="1:19" hidden="1" outlineLevel="1" x14ac:dyDescent="0.2">
      <c r="A177" t="s">
        <v>278</v>
      </c>
      <c r="B177" t="s">
        <v>279</v>
      </c>
      <c r="C177" s="4">
        <f>+payroll!G177</f>
        <v>1.3695885184575058E-5</v>
      </c>
      <c r="D177" s="4">
        <f>+IFR!T177</f>
        <v>2.259982774923017E-5</v>
      </c>
      <c r="E177" s="4">
        <f>+claims!R177</f>
        <v>0</v>
      </c>
      <c r="F177" s="4">
        <f>+costs!L177</f>
        <v>0</v>
      </c>
      <c r="H177" s="4">
        <f t="shared" si="22"/>
        <v>4.5369641167256538E-6</v>
      </c>
      <c r="J177" s="17">
        <f t="shared" si="21"/>
        <v>209.64505817814958</v>
      </c>
      <c r="L177" s="7">
        <f>+J177/payroll!F177</f>
        <v>1.8320359742346321E-3</v>
      </c>
      <c r="O177" s="17">
        <v>233.46997755606964</v>
      </c>
      <c r="P177" s="17">
        <f t="shared" si="19"/>
        <v>-23.824919377920054</v>
      </c>
      <c r="R177" s="4">
        <v>4.5369641167256538E-6</v>
      </c>
      <c r="S177" s="4">
        <f t="shared" si="20"/>
        <v>0</v>
      </c>
    </row>
    <row r="178" spans="1:19" hidden="1" outlineLevel="1" x14ac:dyDescent="0.2">
      <c r="A178" t="s">
        <v>280</v>
      </c>
      <c r="B178" t="s">
        <v>281</v>
      </c>
      <c r="C178" s="4">
        <f>+payroll!G178</f>
        <v>4.163814406939734E-4</v>
      </c>
      <c r="D178" s="4">
        <f>+IFR!T178</f>
        <v>4.3914567253896272E-4</v>
      </c>
      <c r="E178" s="4">
        <f>+claims!R178</f>
        <v>2.1675097138659026E-4</v>
      </c>
      <c r="F178" s="4">
        <f>+costs!L178</f>
        <v>1.1076282319462962E-5</v>
      </c>
      <c r="H178" s="4">
        <f t="shared" si="22"/>
        <v>1.4609930425378334E-4</v>
      </c>
      <c r="J178" s="17">
        <f t="shared" si="21"/>
        <v>6750.9895057703616</v>
      </c>
      <c r="L178" s="7">
        <f>+J178/payroll!F178</f>
        <v>1.9405084745057817E-3</v>
      </c>
      <c r="O178" s="17">
        <v>7518.199484836432</v>
      </c>
      <c r="P178" s="17">
        <f t="shared" si="19"/>
        <v>-767.20997906607045</v>
      </c>
      <c r="R178" s="4">
        <v>1.4609930425378334E-4</v>
      </c>
      <c r="S178" s="4">
        <f t="shared" si="20"/>
        <v>0</v>
      </c>
    </row>
    <row r="179" spans="1:19" hidden="1" outlineLevel="1" x14ac:dyDescent="0.2">
      <c r="A179" t="s">
        <v>282</v>
      </c>
      <c r="B179" t="s">
        <v>283</v>
      </c>
      <c r="C179" s="4">
        <f>+payroll!G179</f>
        <v>2.1361345793694642E-4</v>
      </c>
      <c r="D179" s="4">
        <f>+IFR!T179</f>
        <v>2.4682556973178833E-4</v>
      </c>
      <c r="E179" s="4">
        <f>+claims!R179</f>
        <v>4.3350194277318052E-5</v>
      </c>
      <c r="F179" s="4">
        <f>+costs!L179</f>
        <v>0</v>
      </c>
      <c r="H179" s="4">
        <f t="shared" si="22"/>
        <v>6.4057407600189549E-5</v>
      </c>
      <c r="J179" s="17">
        <f t="shared" si="21"/>
        <v>2959.9790956193801</v>
      </c>
      <c r="L179" s="7">
        <f>+J179/payroll!F179</f>
        <v>1.6584390221965116E-3</v>
      </c>
      <c r="O179" s="17">
        <v>3296.3631913204758</v>
      </c>
      <c r="P179" s="17">
        <f t="shared" si="19"/>
        <v>-336.3840957010957</v>
      </c>
      <c r="R179" s="4">
        <v>6.4057407600189549E-5</v>
      </c>
      <c r="S179" s="4">
        <f t="shared" si="20"/>
        <v>0</v>
      </c>
    </row>
    <row r="180" spans="1:19" hidden="1" outlineLevel="1" x14ac:dyDescent="0.2">
      <c r="A180" t="s">
        <v>284</v>
      </c>
      <c r="B180" t="s">
        <v>285</v>
      </c>
      <c r="C180" s="4">
        <f>+payroll!G180</f>
        <v>2.8903548601901172E-5</v>
      </c>
      <c r="D180" s="4">
        <f>+IFR!T180</f>
        <v>3.1905639175383771E-5</v>
      </c>
      <c r="E180" s="4">
        <f>+claims!R180</f>
        <v>0</v>
      </c>
      <c r="F180" s="4">
        <f>+costs!L180</f>
        <v>0</v>
      </c>
      <c r="H180" s="4">
        <f t="shared" si="22"/>
        <v>7.6011484721606174E-6</v>
      </c>
      <c r="J180" s="17">
        <f t="shared" si="21"/>
        <v>351.23557794786626</v>
      </c>
      <c r="L180" s="7">
        <f>+J180/payroll!F180</f>
        <v>1.4544098563252148E-3</v>
      </c>
      <c r="O180" s="17">
        <v>391.15142142152484</v>
      </c>
      <c r="P180" s="17">
        <f t="shared" si="19"/>
        <v>-39.915843473658583</v>
      </c>
      <c r="R180" s="4">
        <v>7.6011484721606174E-6</v>
      </c>
      <c r="S180" s="4">
        <f t="shared" si="20"/>
        <v>0</v>
      </c>
    </row>
    <row r="181" spans="1:19" hidden="1" outlineLevel="1" x14ac:dyDescent="0.2">
      <c r="A181" t="s">
        <v>286</v>
      </c>
      <c r="B181" t="s">
        <v>287</v>
      </c>
      <c r="C181" s="4">
        <f>+payroll!G181</f>
        <v>1.5200043053951553E-4</v>
      </c>
      <c r="D181" s="4">
        <f>+IFR!T181</f>
        <v>1.6085759750922651E-4</v>
      </c>
      <c r="E181" s="4">
        <f>+claims!R181</f>
        <v>2.1675097138659026E-4</v>
      </c>
      <c r="F181" s="4">
        <f>+costs!L181</f>
        <v>3.4956310292054654E-4</v>
      </c>
      <c r="H181" s="4">
        <f t="shared" si="22"/>
        <v>2.8135776096640923E-4</v>
      </c>
      <c r="J181" s="17">
        <f t="shared" si="21"/>
        <v>13001.042690469125</v>
      </c>
      <c r="L181" s="7">
        <f>+J181/payroll!F181</f>
        <v>1.0237003237153031E-2</v>
      </c>
      <c r="O181" s="17">
        <v>14478.534202175111</v>
      </c>
      <c r="P181" s="17">
        <f t="shared" si="19"/>
        <v>-1477.4915117059863</v>
      </c>
      <c r="R181" s="4">
        <v>2.8135776096640923E-4</v>
      </c>
      <c r="S181" s="4">
        <f t="shared" si="20"/>
        <v>0</v>
      </c>
    </row>
    <row r="182" spans="1:19" hidden="1" outlineLevel="1" x14ac:dyDescent="0.2">
      <c r="A182" t="s">
        <v>288</v>
      </c>
      <c r="B182" t="s">
        <v>289</v>
      </c>
      <c r="C182" s="4">
        <f>+payroll!G182</f>
        <v>1.6794297357013597E-4</v>
      </c>
      <c r="D182" s="4">
        <f>+IFR!T182</f>
        <v>1.8700249627794376E-4</v>
      </c>
      <c r="E182" s="4">
        <f>+claims!R182</f>
        <v>1.3005058283195416E-4</v>
      </c>
      <c r="F182" s="4">
        <f>+costs!L182</f>
        <v>5.6013090173539861E-6</v>
      </c>
      <c r="H182" s="4">
        <f t="shared" si="22"/>
        <v>6.7236556566215469E-5</v>
      </c>
      <c r="J182" s="17">
        <f t="shared" si="21"/>
        <v>3106.8819259685251</v>
      </c>
      <c r="L182" s="7">
        <f>+J182/payroll!F182</f>
        <v>2.2141262688310822E-3</v>
      </c>
      <c r="O182" s="17">
        <v>3459.9606584040698</v>
      </c>
      <c r="P182" s="17">
        <f t="shared" si="19"/>
        <v>-353.07873243554468</v>
      </c>
      <c r="R182" s="4">
        <v>6.7236556566215469E-5</v>
      </c>
      <c r="S182" s="4">
        <f t="shared" si="20"/>
        <v>0</v>
      </c>
    </row>
    <row r="183" spans="1:19" hidden="1" outlineLevel="1" x14ac:dyDescent="0.2">
      <c r="A183" t="s">
        <v>290</v>
      </c>
      <c r="B183" t="s">
        <v>291</v>
      </c>
      <c r="C183" s="4">
        <f>+payroll!G183</f>
        <v>1.1845251953489865E-4</v>
      </c>
      <c r="D183" s="4">
        <f>+IFR!T183</f>
        <v>1.3559896649538103E-4</v>
      </c>
      <c r="E183" s="4">
        <f>+claims!R183</f>
        <v>4.3350194277318052E-5</v>
      </c>
      <c r="F183" s="4">
        <f>+costs!L183</f>
        <v>3.2753112783672809E-6</v>
      </c>
      <c r="H183" s="4">
        <f t="shared" si="22"/>
        <v>4.0224151662403027E-5</v>
      </c>
      <c r="J183" s="17">
        <f t="shared" si="21"/>
        <v>1858.686645623545</v>
      </c>
      <c r="L183" s="7">
        <f>+J183/payroll!F183</f>
        <v>1.878024917597201E-3</v>
      </c>
      <c r="O183" s="17">
        <v>2069.9153760578552</v>
      </c>
      <c r="P183" s="17">
        <f t="shared" si="19"/>
        <v>-211.22873043431014</v>
      </c>
      <c r="R183" s="4">
        <v>4.0224151662403027E-5</v>
      </c>
      <c r="S183" s="4">
        <f t="shared" si="20"/>
        <v>0</v>
      </c>
    </row>
    <row r="184" spans="1:19" hidden="1" outlineLevel="1" x14ac:dyDescent="0.2">
      <c r="A184" t="s">
        <v>292</v>
      </c>
      <c r="B184" t="s">
        <v>293</v>
      </c>
      <c r="C184" s="4">
        <f>+payroll!G184</f>
        <v>5.986740080971259E-5</v>
      </c>
      <c r="D184" s="4">
        <f>+IFR!T184</f>
        <v>7.0458286512305833E-5</v>
      </c>
      <c r="E184" s="4">
        <f>+claims!R184</f>
        <v>0</v>
      </c>
      <c r="F184" s="4">
        <f>+costs!L184</f>
        <v>2.6193471947833585E-5</v>
      </c>
      <c r="H184" s="4">
        <f t="shared" si="22"/>
        <v>3.2006794083952454E-5</v>
      </c>
      <c r="J184" s="17">
        <f t="shared" si="21"/>
        <v>1478.9771387191288</v>
      </c>
      <c r="L184" s="7">
        <f>+J184/payroll!F184</f>
        <v>2.9567222670113065E-3</v>
      </c>
      <c r="O184" s="17">
        <v>1647.0541322718566</v>
      </c>
      <c r="P184" s="17">
        <f t="shared" si="19"/>
        <v>-168.0769935527278</v>
      </c>
      <c r="R184" s="4">
        <v>3.2006794083952454E-5</v>
      </c>
      <c r="S184" s="4">
        <f t="shared" si="20"/>
        <v>0</v>
      </c>
    </row>
    <row r="185" spans="1:19" hidden="1" outlineLevel="1" x14ac:dyDescent="0.2">
      <c r="A185" t="s">
        <v>294</v>
      </c>
      <c r="B185" t="s">
        <v>295</v>
      </c>
      <c r="C185" s="4">
        <f>+payroll!G185</f>
        <v>6.1655574466833293E-5</v>
      </c>
      <c r="D185" s="4">
        <f>+IFR!T185</f>
        <v>6.9128884879998166E-5</v>
      </c>
      <c r="E185" s="4">
        <f>+claims!R185</f>
        <v>0</v>
      </c>
      <c r="F185" s="4">
        <f>+costs!L185</f>
        <v>0</v>
      </c>
      <c r="H185" s="4">
        <f t="shared" si="22"/>
        <v>1.6348057418353932E-5</v>
      </c>
      <c r="J185" s="17">
        <f t="shared" si="21"/>
        <v>755.41471353845077</v>
      </c>
      <c r="L185" s="7">
        <f>+J185/payroll!F185</f>
        <v>1.4664003826530411E-3</v>
      </c>
      <c r="O185" s="17">
        <v>841.2631222887029</v>
      </c>
      <c r="P185" s="17">
        <f t="shared" si="19"/>
        <v>-85.848408750252133</v>
      </c>
      <c r="R185" s="4">
        <v>1.6348057418353932E-5</v>
      </c>
      <c r="S185" s="4">
        <f t="shared" si="20"/>
        <v>0</v>
      </c>
    </row>
    <row r="186" spans="1:19" hidden="1" outlineLevel="1" x14ac:dyDescent="0.2">
      <c r="A186" t="s">
        <v>296</v>
      </c>
      <c r="B186" t="s">
        <v>297</v>
      </c>
      <c r="C186" s="4">
        <f>+payroll!G186</f>
        <v>3.9986838888533202E-3</v>
      </c>
      <c r="D186" s="4">
        <f>+IFR!T186</f>
        <v>4.4331113098686004E-3</v>
      </c>
      <c r="E186" s="4">
        <f>+claims!R186</f>
        <v>1.1271050512102693E-3</v>
      </c>
      <c r="F186" s="4">
        <f>+costs!L186</f>
        <v>1.2971241432669684E-3</v>
      </c>
      <c r="H186" s="4">
        <f t="shared" si="22"/>
        <v>2.0013146434819614E-3</v>
      </c>
      <c r="J186" s="17">
        <f t="shared" si="21"/>
        <v>92477.197101651502</v>
      </c>
      <c r="L186" s="7">
        <f>+J186/payroll!F186</f>
        <v>2.7679424723455102E-3</v>
      </c>
      <c r="O186" s="17">
        <v>102986.6829172943</v>
      </c>
      <c r="P186" s="17">
        <f t="shared" si="19"/>
        <v>-10509.485815642794</v>
      </c>
      <c r="R186" s="4">
        <v>2.0013146434819614E-3</v>
      </c>
      <c r="S186" s="4">
        <f t="shared" si="20"/>
        <v>0</v>
      </c>
    </row>
    <row r="187" spans="1:19" hidden="1" outlineLevel="1" x14ac:dyDescent="0.2">
      <c r="A187" t="s">
        <v>298</v>
      </c>
      <c r="B187" t="s">
        <v>299</v>
      </c>
      <c r="C187" s="4">
        <f>+payroll!G187</f>
        <v>5.9428389204002727E-5</v>
      </c>
      <c r="D187" s="4">
        <f>+IFR!T187</f>
        <v>6.2038742841023995E-5</v>
      </c>
      <c r="E187" s="4">
        <f>+claims!R187</f>
        <v>8.6700388554636105E-5</v>
      </c>
      <c r="F187" s="4">
        <f>+costs!L187</f>
        <v>0</v>
      </c>
      <c r="H187" s="4">
        <f t="shared" si="22"/>
        <v>2.8188449788823756E-5</v>
      </c>
      <c r="J187" s="17">
        <f t="shared" si="21"/>
        <v>1302.5382268605567</v>
      </c>
      <c r="L187" s="7">
        <f>+J187/payroll!F187</f>
        <v>2.6232277217948202E-3</v>
      </c>
      <c r="O187" s="17">
        <v>1450.5639829231727</v>
      </c>
      <c r="P187" s="17">
        <f t="shared" si="19"/>
        <v>-148.02575606261598</v>
      </c>
      <c r="R187" s="4">
        <v>2.8188449788823756E-5</v>
      </c>
      <c r="S187" s="4">
        <f t="shared" si="20"/>
        <v>0</v>
      </c>
    </row>
    <row r="188" spans="1:19" hidden="1" outlineLevel="1" x14ac:dyDescent="0.2">
      <c r="A188" t="s">
        <v>300</v>
      </c>
      <c r="B188" t="s">
        <v>301</v>
      </c>
      <c r="C188" s="4">
        <f>+payroll!G188</f>
        <v>1.5188395496107133E-5</v>
      </c>
      <c r="D188" s="4">
        <f>+IFR!T188</f>
        <v>2.1270426116922514E-5</v>
      </c>
      <c r="E188" s="4">
        <f>+claims!R188</f>
        <v>0</v>
      </c>
      <c r="F188" s="4">
        <f>+costs!L188</f>
        <v>0</v>
      </c>
      <c r="H188" s="4">
        <f t="shared" si="22"/>
        <v>4.557352701628706E-6</v>
      </c>
      <c r="J188" s="17">
        <f t="shared" si="21"/>
        <v>210.58717849433481</v>
      </c>
      <c r="L188" s="7">
        <f>+J188/payroll!F188</f>
        <v>1.6594321611377799E-3</v>
      </c>
      <c r="O188" s="17">
        <v>234.51916426710562</v>
      </c>
      <c r="P188" s="17">
        <f t="shared" si="19"/>
        <v>-23.931985772770815</v>
      </c>
      <c r="R188" s="4">
        <v>4.557352701628706E-6</v>
      </c>
      <c r="S188" s="4">
        <f t="shared" si="20"/>
        <v>0</v>
      </c>
    </row>
    <row r="189" spans="1:19" hidden="1" outlineLevel="1" x14ac:dyDescent="0.2">
      <c r="A189" t="s">
        <v>302</v>
      </c>
      <c r="B189" t="s">
        <v>303</v>
      </c>
      <c r="C189" s="4">
        <f>+payroll!G189</f>
        <v>7.781508400370525E-5</v>
      </c>
      <c r="D189" s="4">
        <f>+IFR!T189</f>
        <v>7.7991562428715884E-5</v>
      </c>
      <c r="E189" s="4">
        <f>+claims!R189</f>
        <v>4.3350194277318052E-5</v>
      </c>
      <c r="F189" s="4">
        <f>+costs!L189</f>
        <v>0</v>
      </c>
      <c r="H189" s="4">
        <f t="shared" si="22"/>
        <v>2.597835994565035E-5</v>
      </c>
      <c r="J189" s="17">
        <f t="shared" si="21"/>
        <v>1200.4138983821961</v>
      </c>
      <c r="L189" s="7">
        <f>+J189/payroll!F189</f>
        <v>1.8463188292710598E-3</v>
      </c>
      <c r="O189" s="17">
        <v>1336.8338292769533</v>
      </c>
      <c r="P189" s="17">
        <f t="shared" si="19"/>
        <v>-136.41993089475727</v>
      </c>
      <c r="R189" s="4">
        <v>2.597835994565035E-5</v>
      </c>
      <c r="S189" s="4">
        <f t="shared" si="20"/>
        <v>0</v>
      </c>
    </row>
    <row r="190" spans="1:19" hidden="1" outlineLevel="1" x14ac:dyDescent="0.2">
      <c r="A190" t="s">
        <v>304</v>
      </c>
      <c r="B190" t="s">
        <v>305</v>
      </c>
      <c r="C190" s="4">
        <f>+payroll!G190</f>
        <v>1.0655120103018475E-3</v>
      </c>
      <c r="D190" s="4">
        <f>+IFR!T190</f>
        <v>1.1295482535840725E-3</v>
      </c>
      <c r="E190" s="4">
        <f>+claims!R190</f>
        <v>4.3350194277318052E-4</v>
      </c>
      <c r="F190" s="4">
        <f>+costs!L190</f>
        <v>7.1309089132299912E-4</v>
      </c>
      <c r="H190" s="4">
        <f t="shared" si="22"/>
        <v>7.6726235919551654E-4</v>
      </c>
      <c r="J190" s="17">
        <f t="shared" si="21"/>
        <v>35453.831635665767</v>
      </c>
      <c r="L190" s="7">
        <f>+J190/payroll!F190</f>
        <v>3.9823947152384789E-3</v>
      </c>
      <c r="O190" s="17">
        <v>39482.94964921943</v>
      </c>
      <c r="P190" s="17">
        <f t="shared" si="19"/>
        <v>-4029.1180135536633</v>
      </c>
      <c r="R190" s="4">
        <v>7.6726235919551654E-4</v>
      </c>
      <c r="S190" s="4">
        <f t="shared" si="20"/>
        <v>0</v>
      </c>
    </row>
    <row r="191" spans="1:19" hidden="1" outlineLevel="1" x14ac:dyDescent="0.2">
      <c r="A191" t="s">
        <v>306</v>
      </c>
      <c r="B191" t="s">
        <v>307</v>
      </c>
      <c r="C191" s="4">
        <f>+payroll!G191</f>
        <v>7.503624240962268E-5</v>
      </c>
      <c r="D191" s="4">
        <f>+IFR!T191</f>
        <v>8.8626775487177147E-5</v>
      </c>
      <c r="E191" s="4">
        <f>+claims!R191</f>
        <v>4.3350194277318052E-5</v>
      </c>
      <c r="F191" s="4">
        <f>+costs!L191</f>
        <v>9.7671314630282338E-5</v>
      </c>
      <c r="H191" s="4">
        <f t="shared" si="22"/>
        <v>8.5563195156867087E-5</v>
      </c>
      <c r="J191" s="17">
        <f t="shared" si="21"/>
        <v>3953.7233632598413</v>
      </c>
      <c r="L191" s="7">
        <f>+J191/payroll!F191</f>
        <v>6.3063007072488592E-3</v>
      </c>
      <c r="O191" s="17">
        <v>4403.0406101859244</v>
      </c>
      <c r="P191" s="17">
        <f t="shared" si="19"/>
        <v>-449.31724692608304</v>
      </c>
      <c r="R191" s="4">
        <v>8.5563195156867087E-5</v>
      </c>
      <c r="S191" s="4">
        <f t="shared" si="20"/>
        <v>0</v>
      </c>
    </row>
    <row r="192" spans="1:19" hidden="1" outlineLevel="1" x14ac:dyDescent="0.2">
      <c r="A192" t="s">
        <v>308</v>
      </c>
      <c r="B192" t="s">
        <v>309</v>
      </c>
      <c r="C192" s="4">
        <f>+payroll!G192</f>
        <v>3.7458019327242185E-5</v>
      </c>
      <c r="D192" s="4">
        <f>+IFR!T192</f>
        <v>3.2348773052819657E-5</v>
      </c>
      <c r="E192" s="4">
        <f>+claims!R192</f>
        <v>0</v>
      </c>
      <c r="F192" s="4">
        <f>+costs!L192</f>
        <v>0</v>
      </c>
      <c r="H192" s="4">
        <f t="shared" si="22"/>
        <v>8.7258490475077311E-6</v>
      </c>
      <c r="J192" s="17">
        <f t="shared" si="21"/>
        <v>403.20599505617105</v>
      </c>
      <c r="L192" s="7">
        <f>+J192/payroll!F192</f>
        <v>1.2883137611204624E-3</v>
      </c>
      <c r="O192" s="17">
        <v>449.02796867380886</v>
      </c>
      <c r="P192" s="17">
        <f t="shared" si="19"/>
        <v>-45.821973617637809</v>
      </c>
      <c r="R192" s="4">
        <v>8.7258490475077311E-6</v>
      </c>
      <c r="S192" s="4">
        <f t="shared" si="20"/>
        <v>0</v>
      </c>
    </row>
    <row r="193" spans="1:19" hidden="1" outlineLevel="1" x14ac:dyDescent="0.2">
      <c r="A193" t="s">
        <v>310</v>
      </c>
      <c r="B193" t="s">
        <v>311</v>
      </c>
      <c r="C193" s="4">
        <f>+payroll!G193</f>
        <v>9.4195425073084115E-5</v>
      </c>
      <c r="D193" s="4">
        <f>+IFR!T193</f>
        <v>1.054658628297408E-4</v>
      </c>
      <c r="E193" s="4">
        <f>+claims!R193</f>
        <v>4.3350194277318052E-5</v>
      </c>
      <c r="F193" s="4">
        <f>+costs!L193</f>
        <v>0</v>
      </c>
      <c r="H193" s="4">
        <f t="shared" si="22"/>
        <v>3.1460190129450819E-5</v>
      </c>
      <c r="J193" s="17">
        <f t="shared" si="21"/>
        <v>1453.7195402692198</v>
      </c>
      <c r="L193" s="7">
        <f>+J193/payroll!F193</f>
        <v>1.8470995058974934E-3</v>
      </c>
      <c r="O193" s="17">
        <v>1618.9261573295164</v>
      </c>
      <c r="P193" s="17">
        <f t="shared" si="19"/>
        <v>-165.20661706029659</v>
      </c>
      <c r="R193" s="4">
        <v>3.1460190129450819E-5</v>
      </c>
      <c r="S193" s="4">
        <f t="shared" si="20"/>
        <v>0</v>
      </c>
    </row>
    <row r="194" spans="1:19" hidden="1" outlineLevel="1" x14ac:dyDescent="0.2">
      <c r="A194" t="s">
        <v>312</v>
      </c>
      <c r="B194" t="s">
        <v>313</v>
      </c>
      <c r="C194" s="4">
        <f>+payroll!G194</f>
        <v>1.0833436145917162E-4</v>
      </c>
      <c r="D194" s="4">
        <f>+IFR!T194</f>
        <v>8.7740507732305374E-5</v>
      </c>
      <c r="E194" s="4">
        <f>+claims!R194</f>
        <v>0</v>
      </c>
      <c r="F194" s="4">
        <f>+costs!L194</f>
        <v>0</v>
      </c>
      <c r="H194" s="4">
        <f t="shared" si="22"/>
        <v>2.4509358648934626E-5</v>
      </c>
      <c r="J194" s="17">
        <f t="shared" si="21"/>
        <v>1132.5339561145443</v>
      </c>
      <c r="L194" s="7">
        <f>+J194/payroll!F194</f>
        <v>1.2511934971864693E-3</v>
      </c>
      <c r="O194" s="17">
        <v>1261.2397335445899</v>
      </c>
      <c r="P194" s="17">
        <f t="shared" si="19"/>
        <v>-128.7057774300456</v>
      </c>
      <c r="R194" s="4">
        <v>2.4509358648934626E-5</v>
      </c>
      <c r="S194" s="4">
        <f t="shared" si="20"/>
        <v>0</v>
      </c>
    </row>
    <row r="195" spans="1:19" hidden="1" outlineLevel="1" x14ac:dyDescent="0.2">
      <c r="A195" t="s">
        <v>314</v>
      </c>
      <c r="B195" t="s">
        <v>315</v>
      </c>
      <c r="C195" s="4">
        <f>+payroll!G195</f>
        <v>4.8615921604509234E-5</v>
      </c>
      <c r="D195" s="4">
        <f>+IFR!T195</f>
        <v>5.5834868556921597E-5</v>
      </c>
      <c r="E195" s="4">
        <f>+claims!R195</f>
        <v>8.6700388554636105E-5</v>
      </c>
      <c r="F195" s="4">
        <f>+costs!L195</f>
        <v>7.8895576765485953E-6</v>
      </c>
      <c r="H195" s="4">
        <f t="shared" si="22"/>
        <v>3.0795141659303427E-5</v>
      </c>
      <c r="J195" s="17">
        <f t="shared" si="21"/>
        <v>1422.9888310045492</v>
      </c>
      <c r="L195" s="7">
        <f>+J195/payroll!F195</f>
        <v>3.5031799185620801E-3</v>
      </c>
      <c r="O195" s="17">
        <v>1584.7030849391913</v>
      </c>
      <c r="P195" s="17">
        <f t="shared" si="19"/>
        <v>-161.7142539346421</v>
      </c>
      <c r="R195" s="4">
        <v>3.0795141659303427E-5</v>
      </c>
      <c r="S195" s="4">
        <f t="shared" si="20"/>
        <v>0</v>
      </c>
    </row>
    <row r="196" spans="1:19" hidden="1" outlineLevel="1" x14ac:dyDescent="0.2">
      <c r="A196" t="s">
        <v>316</v>
      </c>
      <c r="B196" t="s">
        <v>317</v>
      </c>
      <c r="C196" s="4">
        <f>+payroll!G196</f>
        <v>1.2239483938355258E-4</v>
      </c>
      <c r="D196" s="4">
        <f>+IFR!T196</f>
        <v>1.2230495017230444E-4</v>
      </c>
      <c r="E196" s="4">
        <f>+claims!R196</f>
        <v>0</v>
      </c>
      <c r="F196" s="4">
        <f>+costs!L196</f>
        <v>0</v>
      </c>
      <c r="H196" s="4">
        <f t="shared" si="22"/>
        <v>3.0587473694482128E-5</v>
      </c>
      <c r="J196" s="17">
        <f t="shared" si="21"/>
        <v>1413.3928629857146</v>
      </c>
      <c r="L196" s="7">
        <f>+J196/payroll!F196</f>
        <v>1.3820993464062799E-3</v>
      </c>
      <c r="O196" s="17">
        <v>1574.0165919807821</v>
      </c>
      <c r="P196" s="17">
        <f t="shared" si="19"/>
        <v>-160.62372899506749</v>
      </c>
      <c r="R196" s="4">
        <v>3.0587473694482128E-5</v>
      </c>
      <c r="S196" s="4">
        <f t="shared" si="20"/>
        <v>0</v>
      </c>
    </row>
    <row r="197" spans="1:19" hidden="1" outlineLevel="1" x14ac:dyDescent="0.2">
      <c r="A197" t="s">
        <v>318</v>
      </c>
      <c r="B197" t="s">
        <v>319</v>
      </c>
      <c r="C197" s="4">
        <f>+payroll!G197</f>
        <v>2.9865566761661904E-5</v>
      </c>
      <c r="D197" s="4">
        <f>+IFR!T197</f>
        <v>3.1905639175383771E-5</v>
      </c>
      <c r="E197" s="4">
        <f>+claims!R197</f>
        <v>0</v>
      </c>
      <c r="F197" s="4">
        <f>+costs!L197</f>
        <v>0</v>
      </c>
      <c r="H197" s="4">
        <f t="shared" si="22"/>
        <v>7.7214007421307089E-6</v>
      </c>
      <c r="J197" s="17">
        <f t="shared" si="21"/>
        <v>356.79222188097469</v>
      </c>
      <c r="L197" s="7">
        <f>+J197/payroll!F197</f>
        <v>1.4298289684841748E-3</v>
      </c>
      <c r="O197" s="17">
        <v>397.33954503208707</v>
      </c>
      <c r="P197" s="17">
        <f t="shared" si="19"/>
        <v>-40.54732315111238</v>
      </c>
      <c r="R197" s="4">
        <v>7.7214007421307089E-6</v>
      </c>
      <c r="S197" s="4">
        <f t="shared" si="20"/>
        <v>0</v>
      </c>
    </row>
    <row r="198" spans="1:19" hidden="1" outlineLevel="1" x14ac:dyDescent="0.2">
      <c r="A198" t="s">
        <v>320</v>
      </c>
      <c r="B198" t="s">
        <v>583</v>
      </c>
      <c r="C198" s="4">
        <f>+payroll!G198</f>
        <v>1.1908578240678703E-4</v>
      </c>
      <c r="D198" s="4">
        <f>+IFR!T198</f>
        <v>1.1521480813333029E-4</v>
      </c>
      <c r="E198" s="4">
        <f>+claims!R198</f>
        <v>0</v>
      </c>
      <c r="F198" s="4">
        <f>+costs!L198</f>
        <v>0</v>
      </c>
      <c r="H198" s="4">
        <f t="shared" si="22"/>
        <v>2.9287573817514662E-5</v>
      </c>
      <c r="J198" s="17">
        <f t="shared" si="21"/>
        <v>1353.3267971493176</v>
      </c>
      <c r="L198" s="7">
        <f>+J198/payroll!F198</f>
        <v>1.3601357045901932E-3</v>
      </c>
      <c r="O198" s="17">
        <v>1507.1243734635768</v>
      </c>
      <c r="P198" s="17">
        <f t="shared" si="19"/>
        <v>-153.79757631425923</v>
      </c>
      <c r="R198" s="4">
        <v>2.9287573817514662E-5</v>
      </c>
      <c r="S198" s="4">
        <f t="shared" si="20"/>
        <v>0</v>
      </c>
    </row>
    <row r="199" spans="1:19" hidden="1" outlineLevel="1" x14ac:dyDescent="0.2">
      <c r="A199" t="s">
        <v>321</v>
      </c>
      <c r="B199" t="s">
        <v>322</v>
      </c>
      <c r="C199" s="4">
        <f>+payroll!G199</f>
        <v>7.4899437140117889E-5</v>
      </c>
      <c r="D199" s="4">
        <f>+IFR!T199</f>
        <v>8.2422901203074736E-5</v>
      </c>
      <c r="E199" s="4">
        <f>+claims!R199</f>
        <v>0</v>
      </c>
      <c r="F199" s="4">
        <f>+costs!L199</f>
        <v>0</v>
      </c>
      <c r="H199" s="4">
        <f t="shared" si="22"/>
        <v>1.9665292292899078E-5</v>
      </c>
      <c r="J199" s="17">
        <f t="shared" si="21"/>
        <v>908.6982486012115</v>
      </c>
      <c r="L199" s="7">
        <f>+J199/payroll!F199</f>
        <v>1.4520467908204699E-3</v>
      </c>
      <c r="O199" s="17">
        <v>1011.9664233911168</v>
      </c>
      <c r="P199" s="17">
        <f t="shared" si="19"/>
        <v>-103.26817478990529</v>
      </c>
      <c r="R199" s="4">
        <v>1.9665292292899078E-5</v>
      </c>
      <c r="S199" s="4">
        <f t="shared" si="20"/>
        <v>0</v>
      </c>
    </row>
    <row r="200" spans="1:19" hidden="1" outlineLevel="1" x14ac:dyDescent="0.2">
      <c r="A200" t="s">
        <v>323</v>
      </c>
      <c r="B200" t="s">
        <v>324</v>
      </c>
      <c r="C200" s="4">
        <f>+payroll!G200</f>
        <v>5.2426207931021492E-4</v>
      </c>
      <c r="D200" s="4">
        <f>+IFR!T200</f>
        <v>5.4283899985895997E-4</v>
      </c>
      <c r="E200" s="4">
        <f>+claims!R200</f>
        <v>4.3350194277318052E-5</v>
      </c>
      <c r="F200" s="4">
        <f>+costs!L200</f>
        <v>5.7239975170672977E-5</v>
      </c>
      <c r="H200" s="4">
        <f t="shared" si="22"/>
        <v>1.7423414914014834E-4</v>
      </c>
      <c r="J200" s="17">
        <f t="shared" si="21"/>
        <v>8051.0507452434331</v>
      </c>
      <c r="L200" s="7">
        <f>+J200/payroll!F200</f>
        <v>1.8379918980941474E-3</v>
      </c>
      <c r="O200" s="17">
        <v>8966.0049854238496</v>
      </c>
      <c r="P200" s="17">
        <f t="shared" si="19"/>
        <v>-914.95424018041649</v>
      </c>
      <c r="R200" s="4">
        <v>1.7423414914014834E-4</v>
      </c>
      <c r="S200" s="4">
        <f t="shared" si="20"/>
        <v>0</v>
      </c>
    </row>
    <row r="201" spans="1:19" hidden="1" outlineLevel="1" x14ac:dyDescent="0.2">
      <c r="A201" t="s">
        <v>325</v>
      </c>
      <c r="B201" t="s">
        <v>326</v>
      </c>
      <c r="C201" s="4">
        <f>+payroll!G201</f>
        <v>8.048850841526916E-5</v>
      </c>
      <c r="D201" s="4">
        <f>+IFR!T201</f>
        <v>9.1285578751792467E-5</v>
      </c>
      <c r="E201" s="4">
        <f>+claims!R201</f>
        <v>8.6700388554636105E-5</v>
      </c>
      <c r="F201" s="4">
        <f>+costs!L201</f>
        <v>3.1355678561347985E-6</v>
      </c>
      <c r="H201" s="4">
        <f t="shared" si="22"/>
        <v>3.6358159892758999E-5</v>
      </c>
      <c r="J201" s="17">
        <f t="shared" ref="J201:J233" si="23">(+H201*$J$273)</f>
        <v>1680.0460285476047</v>
      </c>
      <c r="L201" s="7">
        <f>+J201/payroll!F201</f>
        <v>2.4981975345260751E-3</v>
      </c>
      <c r="O201" s="17">
        <v>1870.9733107319901</v>
      </c>
      <c r="P201" s="17">
        <f t="shared" si="19"/>
        <v>-190.92728218438538</v>
      </c>
      <c r="R201" s="4">
        <v>3.6358159892758999E-5</v>
      </c>
      <c r="S201" s="4">
        <f t="shared" si="20"/>
        <v>0</v>
      </c>
    </row>
    <row r="202" spans="1:19" hidden="1" outlineLevel="1" x14ac:dyDescent="0.2">
      <c r="A202" t="s">
        <v>327</v>
      </c>
      <c r="B202" t="s">
        <v>328</v>
      </c>
      <c r="C202" s="4">
        <f>+payroll!G202</f>
        <v>3.2083137132457134E-4</v>
      </c>
      <c r="D202" s="4">
        <f>+IFR!T202</f>
        <v>3.2393086440563246E-4</v>
      </c>
      <c r="E202" s="4">
        <f>+claims!R202</f>
        <v>1.3005058283195416E-4</v>
      </c>
      <c r="F202" s="4">
        <f>+costs!L202</f>
        <v>3.7118039678110968E-5</v>
      </c>
      <c r="H202" s="4">
        <f t="shared" si="22"/>
        <v>1.2237369069793518E-4</v>
      </c>
      <c r="J202" s="17">
        <f t="shared" si="23"/>
        <v>5654.671019165753</v>
      </c>
      <c r="L202" s="7">
        <f>+J202/payroll!F202</f>
        <v>2.1094536637589396E-3</v>
      </c>
      <c r="O202" s="17">
        <v>6297.2908944494466</v>
      </c>
      <c r="P202" s="17">
        <f t="shared" si="19"/>
        <v>-642.61987528369355</v>
      </c>
      <c r="R202" s="4">
        <v>1.2237369069793518E-4</v>
      </c>
      <c r="S202" s="4">
        <f t="shared" si="20"/>
        <v>0</v>
      </c>
    </row>
    <row r="203" spans="1:19" hidden="1" outlineLevel="1" x14ac:dyDescent="0.2">
      <c r="A203" t="s">
        <v>329</v>
      </c>
      <c r="B203" t="s">
        <v>330</v>
      </c>
      <c r="C203" s="4">
        <f>+payroll!G203</f>
        <v>2.7912255300124794E-5</v>
      </c>
      <c r="D203" s="4">
        <f>+IFR!T203</f>
        <v>2.9689969788204341E-5</v>
      </c>
      <c r="E203" s="4">
        <f>+claims!R203</f>
        <v>0</v>
      </c>
      <c r="F203" s="4">
        <f>+costs!L203</f>
        <v>0</v>
      </c>
      <c r="H203" s="4">
        <f t="shared" si="22"/>
        <v>7.2002781360411419E-6</v>
      </c>
      <c r="J203" s="17">
        <f t="shared" si="23"/>
        <v>332.71207130873631</v>
      </c>
      <c r="L203" s="7">
        <f>+J203/payroll!F203</f>
        <v>1.4266357527965045E-3</v>
      </c>
      <c r="O203" s="17">
        <v>370.52282794605929</v>
      </c>
      <c r="P203" s="17">
        <f t="shared" si="19"/>
        <v>-37.810756637322982</v>
      </c>
      <c r="R203" s="4">
        <v>7.2002781360411419E-6</v>
      </c>
      <c r="S203" s="4">
        <f t="shared" si="20"/>
        <v>0</v>
      </c>
    </row>
    <row r="204" spans="1:19" hidden="1" outlineLevel="1" x14ac:dyDescent="0.2">
      <c r="A204" t="s">
        <v>331</v>
      </c>
      <c r="B204" t="s">
        <v>332</v>
      </c>
      <c r="C204" s="4">
        <f>+payroll!G204</f>
        <v>1.0638483333983029E-4</v>
      </c>
      <c r="D204" s="4">
        <f>+IFR!T204</f>
        <v>9.3501248138971879E-5</v>
      </c>
      <c r="E204" s="4">
        <f>+claims!R204</f>
        <v>0</v>
      </c>
      <c r="F204" s="4">
        <f>+costs!L204</f>
        <v>0</v>
      </c>
      <c r="H204" s="4">
        <f t="shared" si="22"/>
        <v>2.4985760184850271E-5</v>
      </c>
      <c r="J204" s="17">
        <f t="shared" si="23"/>
        <v>1154.5476254193118</v>
      </c>
      <c r="L204" s="7">
        <f>+J204/payroll!F204</f>
        <v>1.2988877148831185E-3</v>
      </c>
      <c r="O204" s="17">
        <v>1285.7551260044654</v>
      </c>
      <c r="P204" s="17">
        <f t="shared" si="19"/>
        <v>-131.20750058515364</v>
      </c>
      <c r="R204" s="4">
        <v>2.4985760184850271E-5</v>
      </c>
      <c r="S204" s="4">
        <f t="shared" si="20"/>
        <v>0</v>
      </c>
    </row>
    <row r="205" spans="1:19" hidden="1" outlineLevel="1" x14ac:dyDescent="0.2">
      <c r="A205" t="s">
        <v>511</v>
      </c>
      <c r="B205" t="s">
        <v>509</v>
      </c>
      <c r="C205" s="4">
        <f>+payroll!G205</f>
        <v>3.0476992888981859E-5</v>
      </c>
      <c r="D205" s="4">
        <f>+IFR!T205</f>
        <v>2.2156693871794287E-5</v>
      </c>
      <c r="E205" s="4">
        <f>+claims!R205</f>
        <v>0</v>
      </c>
      <c r="F205" s="4">
        <f>+costs!L205</f>
        <v>0</v>
      </c>
      <c r="H205" s="4">
        <f>(C205*$C$3)+(D205*$D$3)+(E205*$E$3)+(F205*$F$3)</f>
        <v>6.5792108450970182E-6</v>
      </c>
      <c r="J205" s="17">
        <f t="shared" si="23"/>
        <v>304.0136542631779</v>
      </c>
      <c r="L205" s="7">
        <f>+J205/payroll!F205</f>
        <v>1.1938793770186801E-3</v>
      </c>
      <c r="O205" s="17">
        <v>338.56300575064353</v>
      </c>
      <c r="P205" s="17">
        <f t="shared" si="19"/>
        <v>-34.549351487465628</v>
      </c>
      <c r="R205" s="4">
        <v>6.5792108450970182E-6</v>
      </c>
      <c r="S205" s="4">
        <f t="shared" si="20"/>
        <v>0</v>
      </c>
    </row>
    <row r="206" spans="1:19" hidden="1" outlineLevel="1" x14ac:dyDescent="0.2">
      <c r="A206" t="s">
        <v>333</v>
      </c>
      <c r="B206" t="s">
        <v>334</v>
      </c>
      <c r="C206" s="4">
        <f>+payroll!G206</f>
        <v>1.1569018475416411E-4</v>
      </c>
      <c r="D206" s="4">
        <f>+IFR!T206</f>
        <v>1.0457959507486904E-4</v>
      </c>
      <c r="E206" s="4">
        <f>+claims!R206</f>
        <v>4.3350194277318052E-5</v>
      </c>
      <c r="F206" s="4">
        <f>+costs!L206</f>
        <v>2.5419575908205721E-6</v>
      </c>
      <c r="H206" s="4">
        <f t="shared" si="22"/>
        <v>3.5561426174719193E-5</v>
      </c>
      <c r="J206" s="17">
        <f t="shared" si="23"/>
        <v>1643.2303777349427</v>
      </c>
      <c r="L206" s="7">
        <f>+J206/payroll!F206</f>
        <v>1.6999706160493501E-3</v>
      </c>
      <c r="O206" s="17">
        <v>1829.9737792207811</v>
      </c>
      <c r="P206" s="17">
        <f t="shared" si="19"/>
        <v>-186.74340148583838</v>
      </c>
      <c r="R206" s="4">
        <v>3.5561426174719193E-5</v>
      </c>
      <c r="S206" s="4">
        <f t="shared" si="20"/>
        <v>0</v>
      </c>
    </row>
    <row r="207" spans="1:19" hidden="1" outlineLevel="1" x14ac:dyDescent="0.2">
      <c r="A207" t="s">
        <v>335</v>
      </c>
      <c r="B207" t="s">
        <v>336</v>
      </c>
      <c r="C207" s="4">
        <f>+payroll!G207</f>
        <v>9.4396270649258276E-5</v>
      </c>
      <c r="D207" s="4">
        <f>+IFR!T207</f>
        <v>1.2452061955948388E-4</v>
      </c>
      <c r="E207" s="4">
        <f>+claims!R207</f>
        <v>4.3350194277318052E-5</v>
      </c>
      <c r="F207" s="4">
        <f>+costs!L207</f>
        <v>2.4285347743289641E-5</v>
      </c>
      <c r="H207" s="4">
        <f t="shared" si="22"/>
        <v>4.8438349063664257E-5</v>
      </c>
      <c r="J207" s="17">
        <f t="shared" si="23"/>
        <v>2238.2501263497356</v>
      </c>
      <c r="L207" s="7">
        <f>+J207/payroll!F207</f>
        <v>2.8378749548011463E-3</v>
      </c>
      <c r="O207" s="17">
        <v>2492.6139986552157</v>
      </c>
      <c r="P207" s="17">
        <f t="shared" si="19"/>
        <v>-254.36387230548007</v>
      </c>
      <c r="R207" s="4">
        <v>4.8438349063664257E-5</v>
      </c>
      <c r="S207" s="4">
        <f t="shared" si="20"/>
        <v>0</v>
      </c>
    </row>
    <row r="208" spans="1:19" hidden="1" outlineLevel="1" x14ac:dyDescent="0.2">
      <c r="A208" t="s">
        <v>337</v>
      </c>
      <c r="B208" t="s">
        <v>338</v>
      </c>
      <c r="C208" s="4">
        <f>+payroll!G208</f>
        <v>7.9797366947073945E-5</v>
      </c>
      <c r="D208" s="4">
        <f>+IFR!T208</f>
        <v>7.2230822022049379E-5</v>
      </c>
      <c r="E208" s="4">
        <f>+claims!R208</f>
        <v>0</v>
      </c>
      <c r="F208" s="4">
        <f>+costs!L208</f>
        <v>0</v>
      </c>
      <c r="H208" s="4">
        <f t="shared" si="22"/>
        <v>1.9003523621140415E-5</v>
      </c>
      <c r="J208" s="17">
        <f t="shared" si="23"/>
        <v>878.11909299804825</v>
      </c>
      <c r="L208" s="7">
        <f>+J208/payroll!F208</f>
        <v>1.3170562791855862E-3</v>
      </c>
      <c r="O208" s="17">
        <v>977.9121278384531</v>
      </c>
      <c r="P208" s="17">
        <f t="shared" si="19"/>
        <v>-99.793034840404857</v>
      </c>
      <c r="R208" s="4">
        <v>1.9003523621140415E-5</v>
      </c>
      <c r="S208" s="4">
        <f t="shared" si="20"/>
        <v>0</v>
      </c>
    </row>
    <row r="209" spans="1:19" hidden="1" outlineLevel="1" x14ac:dyDescent="0.2">
      <c r="A209" t="s">
        <v>339</v>
      </c>
      <c r="B209" t="s">
        <v>340</v>
      </c>
      <c r="C209" s="4">
        <f>+payroll!G209</f>
        <v>1.5210431505552389E-5</v>
      </c>
      <c r="D209" s="4">
        <f>+IFR!T209</f>
        <v>1.6395953465127772E-5</v>
      </c>
      <c r="E209" s="4">
        <f>+claims!R209</f>
        <v>0</v>
      </c>
      <c r="F209" s="4">
        <f>+costs!L209</f>
        <v>0</v>
      </c>
      <c r="H209" s="4">
        <f t="shared" si="22"/>
        <v>3.95079812133502E-6</v>
      </c>
      <c r="J209" s="17">
        <f t="shared" si="23"/>
        <v>182.55936804613015</v>
      </c>
      <c r="L209" s="7">
        <f>+J209/payroll!F209</f>
        <v>1.4364882015441935E-3</v>
      </c>
      <c r="O209" s="17">
        <v>203.3061591376094</v>
      </c>
      <c r="P209" s="17">
        <f t="shared" si="19"/>
        <v>-20.746791091479253</v>
      </c>
      <c r="R209" s="4">
        <v>3.95079812133502E-6</v>
      </c>
      <c r="S209" s="4">
        <f t="shared" si="20"/>
        <v>0</v>
      </c>
    </row>
    <row r="210" spans="1:19" hidden="1" outlineLevel="1" x14ac:dyDescent="0.2">
      <c r="A210" t="s">
        <v>341</v>
      </c>
      <c r="B210" t="s">
        <v>342</v>
      </c>
      <c r="C210" s="4">
        <f>+payroll!G210</f>
        <v>1.8959217408004122E-4</v>
      </c>
      <c r="D210" s="4">
        <f>+IFR!T210</f>
        <v>2.5790391666768547E-4</v>
      </c>
      <c r="E210" s="4">
        <f>+claims!R210</f>
        <v>0</v>
      </c>
      <c r="F210" s="4">
        <f>+costs!L210</f>
        <v>0</v>
      </c>
      <c r="H210" s="4">
        <f t="shared" si="22"/>
        <v>5.5937011343465836E-5</v>
      </c>
      <c r="J210" s="17">
        <f t="shared" si="23"/>
        <v>2584.7499992739804</v>
      </c>
      <c r="L210" s="7">
        <f>+J210/payroll!F210</f>
        <v>1.6316898481852336E-3</v>
      </c>
      <c r="O210" s="17">
        <v>2878.4915302212617</v>
      </c>
      <c r="P210" s="17">
        <f t="shared" si="19"/>
        <v>-293.74153094728126</v>
      </c>
      <c r="R210" s="4">
        <v>5.5937011343465836E-5</v>
      </c>
      <c r="S210" s="4">
        <f t="shared" si="20"/>
        <v>0</v>
      </c>
    </row>
    <row r="211" spans="1:19" hidden="1" outlineLevel="1" x14ac:dyDescent="0.2">
      <c r="A211" t="s">
        <v>343</v>
      </c>
      <c r="B211" t="s">
        <v>344</v>
      </c>
      <c r="C211" s="4">
        <f>+payroll!G211</f>
        <v>1.6429573099611922E-4</v>
      </c>
      <c r="D211" s="4">
        <f>+IFR!T211</f>
        <v>1.8079862199384136E-4</v>
      </c>
      <c r="E211" s="4">
        <f>+claims!R211</f>
        <v>8.6700388554636105E-5</v>
      </c>
      <c r="F211" s="4">
        <f>+costs!L211</f>
        <v>2.0897906534461691E-5</v>
      </c>
      <c r="H211" s="4">
        <f t="shared" si="22"/>
        <v>6.8680596327617507E-5</v>
      </c>
      <c r="J211" s="17">
        <f t="shared" si="23"/>
        <v>3173.6084399990523</v>
      </c>
      <c r="L211" s="7">
        <f>+J211/payroll!F211</f>
        <v>2.3118866533107692E-3</v>
      </c>
      <c r="O211" s="17">
        <v>3534.2702456105744</v>
      </c>
      <c r="P211" s="17">
        <f t="shared" si="19"/>
        <v>-360.66180561152214</v>
      </c>
      <c r="R211" s="4">
        <v>6.8680596327617507E-5</v>
      </c>
      <c r="S211" s="4">
        <f t="shared" si="20"/>
        <v>0</v>
      </c>
    </row>
    <row r="212" spans="1:19" hidden="1" outlineLevel="1" x14ac:dyDescent="0.2">
      <c r="A212" t="s">
        <v>345</v>
      </c>
      <c r="B212" t="s">
        <v>346</v>
      </c>
      <c r="C212" s="4">
        <f>+payroll!G212</f>
        <v>6.5530376326351325E-5</v>
      </c>
      <c r="D212" s="4">
        <f>+IFR!T212</f>
        <v>7.0015152634869939E-5</v>
      </c>
      <c r="E212" s="4">
        <f>+claims!R212</f>
        <v>1.7340077710927221E-4</v>
      </c>
      <c r="F212" s="4">
        <f>+costs!L212</f>
        <v>4.8768139933525689E-6</v>
      </c>
      <c r="H212" s="4">
        <f t="shared" si="22"/>
        <v>4.5879396082555032E-5</v>
      </c>
      <c r="J212" s="17">
        <f t="shared" si="23"/>
        <v>2120.005451541294</v>
      </c>
      <c r="L212" s="7">
        <f>+J212/payroll!F212</f>
        <v>3.8719861041764795E-3</v>
      </c>
      <c r="O212" s="17">
        <v>2360.931516780578</v>
      </c>
      <c r="P212" s="17">
        <f t="shared" si="19"/>
        <v>-240.92606523928407</v>
      </c>
      <c r="R212" s="4">
        <v>4.5879396082555032E-5</v>
      </c>
      <c r="S212" s="4">
        <f t="shared" si="20"/>
        <v>0</v>
      </c>
    </row>
    <row r="213" spans="1:19" hidden="1" outlineLevel="1" x14ac:dyDescent="0.2">
      <c r="A213" t="s">
        <v>347</v>
      </c>
      <c r="B213" t="s">
        <v>348</v>
      </c>
      <c r="C213" s="4">
        <f>+payroll!G213</f>
        <v>7.2154208956608061E-4</v>
      </c>
      <c r="D213" s="4">
        <f>+IFR!T213</f>
        <v>8.6854239977433606E-4</v>
      </c>
      <c r="E213" s="4">
        <f>+claims!R213</f>
        <v>4.3350194277318052E-4</v>
      </c>
      <c r="F213" s="4">
        <f>+costs!L213</f>
        <v>1.9361902064265777E-4</v>
      </c>
      <c r="H213" s="4">
        <f t="shared" si="22"/>
        <v>3.7995726496912378E-4</v>
      </c>
      <c r="J213" s="17">
        <f t="shared" si="23"/>
        <v>17557.15074448302</v>
      </c>
      <c r="L213" s="7">
        <f>+J213/payroll!F213</f>
        <v>2.9122713819372602E-3</v>
      </c>
      <c r="O213" s="17">
        <v>19552.416955994864</v>
      </c>
      <c r="P213" s="17">
        <f t="shared" si="19"/>
        <v>-1995.2662115118437</v>
      </c>
      <c r="R213" s="4">
        <v>3.7995726496912378E-4</v>
      </c>
      <c r="S213" s="4">
        <f t="shared" si="20"/>
        <v>0</v>
      </c>
    </row>
    <row r="214" spans="1:19" hidden="1" outlineLevel="1" x14ac:dyDescent="0.2">
      <c r="A214" t="s">
        <v>490</v>
      </c>
      <c r="B214" t="s">
        <v>352</v>
      </c>
      <c r="C214" s="4">
        <f>+payroll!G214</f>
        <v>9.2135489082863643E-5</v>
      </c>
      <c r="D214" s="4">
        <f>+IFR!T214</f>
        <v>1.0457959507486904E-4</v>
      </c>
      <c r="E214" s="4">
        <f>+claims!R214</f>
        <v>0</v>
      </c>
      <c r="F214" s="4">
        <f>+costs!L214</f>
        <v>0</v>
      </c>
      <c r="H214" s="4">
        <f>(C214*$C$3)+(D214*$D$3)+(E214*$E$3)+(F214*$F$3)</f>
        <v>2.4589385519716585E-5</v>
      </c>
      <c r="J214" s="17">
        <f t="shared" si="23"/>
        <v>1136.2318557560798</v>
      </c>
      <c r="L214" s="7">
        <f>+J214/payroll!F214</f>
        <v>1.4759766599959255E-3</v>
      </c>
      <c r="O214" s="17">
        <v>1265.357877582024</v>
      </c>
      <c r="P214" s="17">
        <f>+J214-O214</f>
        <v>-129.12602182594424</v>
      </c>
      <c r="R214" s="4">
        <v>2.4589385519716585E-5</v>
      </c>
      <c r="S214" s="4">
        <f>+H214-R214</f>
        <v>0</v>
      </c>
    </row>
    <row r="215" spans="1:19" hidden="1" outlineLevel="1" x14ac:dyDescent="0.2">
      <c r="A215" t="s">
        <v>491</v>
      </c>
      <c r="B215" t="s">
        <v>353</v>
      </c>
      <c r="C215" s="4">
        <f>+payroll!G215</f>
        <v>5.2952350604120501E-5</v>
      </c>
      <c r="D215" s="4">
        <f>+IFR!T215</f>
        <v>5.3176065292306284E-5</v>
      </c>
      <c r="E215" s="4">
        <f>+claims!R215</f>
        <v>0</v>
      </c>
      <c r="F215" s="4">
        <f>+costs!L215</f>
        <v>0</v>
      </c>
      <c r="H215" s="4">
        <f>(C215*$C$3)+(D215*$D$3)+(E215*$E$3)+(F215*$F$3)</f>
        <v>1.3266051987053349E-5</v>
      </c>
      <c r="J215" s="17">
        <f t="shared" si="23"/>
        <v>613.00071348753204</v>
      </c>
      <c r="L215" s="7">
        <f>+J215/payroll!F215</f>
        <v>1.385527693498193E-3</v>
      </c>
      <c r="O215" s="17">
        <v>682.66461448460359</v>
      </c>
      <c r="P215" s="17">
        <f>+J215-O215</f>
        <v>-69.663900997071551</v>
      </c>
      <c r="R215" s="4">
        <v>1.3266051987053349E-5</v>
      </c>
      <c r="S215" s="4">
        <f>+H215-R215</f>
        <v>0</v>
      </c>
    </row>
    <row r="216" spans="1:19" hidden="1" outlineLevel="1" x14ac:dyDescent="0.2">
      <c r="A216" t="s">
        <v>492</v>
      </c>
      <c r="B216" t="s">
        <v>349</v>
      </c>
      <c r="C216" s="4">
        <f>+payroll!G216</f>
        <v>3.3916360533158143E-5</v>
      </c>
      <c r="D216" s="4">
        <f>+IFR!T216</f>
        <v>3.2348773052819657E-5</v>
      </c>
      <c r="E216" s="4">
        <f>+claims!R216</f>
        <v>0</v>
      </c>
      <c r="F216" s="4">
        <f>+costs!L216</f>
        <v>0</v>
      </c>
      <c r="H216" s="4">
        <f>(C216*$C$3)+(D216*$D$3)+(E216*$E$3)+(F216*$F$3)</f>
        <v>8.283141698247225E-6</v>
      </c>
      <c r="J216" s="17">
        <f t="shared" si="23"/>
        <v>382.74927430551287</v>
      </c>
      <c r="L216" s="7">
        <f>+J216/payroll!F216</f>
        <v>1.3506555487848857E-3</v>
      </c>
      <c r="O216" s="17">
        <v>426.24646275122024</v>
      </c>
      <c r="P216" s="17">
        <f>+J216-O216</f>
        <v>-43.497188445707366</v>
      </c>
      <c r="R216" s="4">
        <v>8.283141698247225E-6</v>
      </c>
      <c r="S216" s="4">
        <f>+H216-R216</f>
        <v>0</v>
      </c>
    </row>
    <row r="217" spans="1:19" hidden="1" outlineLevel="1" x14ac:dyDescent="0.2">
      <c r="A217" t="s">
        <v>351</v>
      </c>
      <c r="B217" t="s">
        <v>350</v>
      </c>
      <c r="C217" s="4">
        <f>+payroll!G217</f>
        <v>3.5212719835103176E-4</v>
      </c>
      <c r="D217" s="4">
        <f>+IFR!T217</f>
        <v>3.3589547909640134E-4</v>
      </c>
      <c r="E217" s="4">
        <f>+claims!R217</f>
        <v>4.1068605104827634E-4</v>
      </c>
      <c r="F217" s="4">
        <f>+costs!L217</f>
        <v>1.1796914646927514E-4</v>
      </c>
      <c r="H217" s="4">
        <f t="shared" si="22"/>
        <v>2.1838723021973567E-4</v>
      </c>
      <c r="J217" s="17">
        <f t="shared" si="23"/>
        <v>10091.286244913877</v>
      </c>
      <c r="L217" s="7">
        <f>+J217/payroll!F217</f>
        <v>3.429939252759852E-3</v>
      </c>
      <c r="O217" s="17">
        <v>11238.101167688172</v>
      </c>
      <c r="P217" s="17">
        <f t="shared" si="19"/>
        <v>-1146.8149227742942</v>
      </c>
      <c r="R217" s="4">
        <v>2.1838723021973567E-4</v>
      </c>
      <c r="S217" s="4">
        <f t="shared" si="20"/>
        <v>0</v>
      </c>
    </row>
    <row r="218" spans="1:19" hidden="1" outlineLevel="1" x14ac:dyDescent="0.2">
      <c r="A218" t="s">
        <v>354</v>
      </c>
      <c r="B218" t="s">
        <v>355</v>
      </c>
      <c r="C218" s="4">
        <f>+payroll!G218</f>
        <v>2.6286258948670982E-4</v>
      </c>
      <c r="D218" s="4">
        <f>+IFR!T218</f>
        <v>2.5923331829999312E-4</v>
      </c>
      <c r="E218" s="4">
        <f>+claims!R218</f>
        <v>4.3350194277318052E-5</v>
      </c>
      <c r="F218" s="4">
        <f>+costs!L218</f>
        <v>3.1156143150573768E-4</v>
      </c>
      <c r="H218" s="4">
        <f t="shared" si="22"/>
        <v>2.5870137651837818E-4</v>
      </c>
      <c r="J218" s="17">
        <f t="shared" si="23"/>
        <v>11954.131382926771</v>
      </c>
      <c r="L218" s="7">
        <f>+J218/payroll!F218</f>
        <v>5.4428794698264706E-3</v>
      </c>
      <c r="O218" s="17">
        <v>13312.647624169505</v>
      </c>
      <c r="P218" s="17">
        <f t="shared" si="19"/>
        <v>-1358.5162412427344</v>
      </c>
      <c r="R218" s="4">
        <v>2.5870137651837818E-4</v>
      </c>
      <c r="S218" s="4">
        <f t="shared" si="20"/>
        <v>0</v>
      </c>
    </row>
    <row r="219" spans="1:19" hidden="1" outlineLevel="1" x14ac:dyDescent="0.2">
      <c r="A219" t="s">
        <v>356</v>
      </c>
      <c r="B219" t="s">
        <v>357</v>
      </c>
      <c r="C219" s="4">
        <f>+payroll!G219</f>
        <v>3.6911289747240489E-5</v>
      </c>
      <c r="D219" s="4">
        <f>+IFR!T219</f>
        <v>3.9882048969229715E-5</v>
      </c>
      <c r="E219" s="4">
        <f>+claims!R219</f>
        <v>0</v>
      </c>
      <c r="F219" s="4">
        <f>+costs!L219</f>
        <v>0</v>
      </c>
      <c r="H219" s="4">
        <f t="shared" si="22"/>
        <v>9.5991673395587755E-6</v>
      </c>
      <c r="J219" s="17">
        <f t="shared" si="23"/>
        <v>443.56048308708324</v>
      </c>
      <c r="L219" s="7">
        <f>+J219/payroll!F219</f>
        <v>1.4382457575801363E-3</v>
      </c>
      <c r="O219" s="17">
        <v>493.96850529670223</v>
      </c>
      <c r="P219" s="17">
        <f t="shared" si="19"/>
        <v>-50.408022209618991</v>
      </c>
      <c r="R219" s="4">
        <v>9.5991673395587755E-6</v>
      </c>
      <c r="S219" s="4">
        <f t="shared" si="20"/>
        <v>0</v>
      </c>
    </row>
    <row r="220" spans="1:19" hidden="1" outlineLevel="1" x14ac:dyDescent="0.2">
      <c r="A220" t="s">
        <v>358</v>
      </c>
      <c r="B220" t="s">
        <v>359</v>
      </c>
      <c r="C220" s="4">
        <f>+payroll!G220</f>
        <v>4.7614520336127913E-5</v>
      </c>
      <c r="D220" s="4">
        <f>+IFR!T220</f>
        <v>4.7858458763075659E-5</v>
      </c>
      <c r="E220" s="4">
        <f>+claims!R220</f>
        <v>0</v>
      </c>
      <c r="F220" s="4">
        <f>+costs!L220</f>
        <v>3.9555688500880213E-5</v>
      </c>
      <c r="H220" s="4">
        <f t="shared" si="22"/>
        <v>3.5667535487928572E-5</v>
      </c>
      <c r="J220" s="17">
        <f t="shared" si="23"/>
        <v>1648.1335007415842</v>
      </c>
      <c r="L220" s="7">
        <f>+J220/payroll!F220</f>
        <v>4.1427855031288133E-3</v>
      </c>
      <c r="O220" s="17">
        <v>1835.4341131216281</v>
      </c>
      <c r="P220" s="17">
        <f t="shared" si="19"/>
        <v>-187.30061238004396</v>
      </c>
      <c r="R220" s="4">
        <v>3.5667535487928572E-5</v>
      </c>
      <c r="S220" s="4">
        <f t="shared" si="20"/>
        <v>0</v>
      </c>
    </row>
    <row r="221" spans="1:19" hidden="1" outlineLevel="1" x14ac:dyDescent="0.2">
      <c r="A221" t="s">
        <v>360</v>
      </c>
      <c r="B221" t="s">
        <v>361</v>
      </c>
      <c r="C221" s="4">
        <f>+payroll!G221</f>
        <v>4.1412684177070204E-4</v>
      </c>
      <c r="D221" s="4">
        <f>+IFR!T221</f>
        <v>3.6159724398768272E-4</v>
      </c>
      <c r="E221" s="4">
        <f>+claims!R221</f>
        <v>2.6010116566390831E-4</v>
      </c>
      <c r="F221" s="4">
        <f>+costs!L221</f>
        <v>4.7609458664913426E-4</v>
      </c>
      <c r="H221" s="4">
        <f t="shared" si="22"/>
        <v>4.2163743755886489E-4</v>
      </c>
      <c r="J221" s="17">
        <f t="shared" si="23"/>
        <v>19483.117532546989</v>
      </c>
      <c r="L221" s="7">
        <f>+J221/payroll!F221</f>
        <v>5.6307279450702281E-3</v>
      </c>
      <c r="O221" s="17">
        <v>21697.258464259408</v>
      </c>
      <c r="P221" s="17">
        <f t="shared" si="19"/>
        <v>-2214.1409317124198</v>
      </c>
      <c r="R221" s="4">
        <v>4.2163743755886489E-4</v>
      </c>
      <c r="S221" s="4">
        <f t="shared" si="20"/>
        <v>0</v>
      </c>
    </row>
    <row r="222" spans="1:19" hidden="1" outlineLevel="1" x14ac:dyDescent="0.2">
      <c r="A222" t="s">
        <v>362</v>
      </c>
      <c r="B222" t="s">
        <v>363</v>
      </c>
      <c r="C222" s="4">
        <f>+payroll!G222</f>
        <v>5.2638946124229973E-5</v>
      </c>
      <c r="D222" s="4">
        <f>+IFR!T222</f>
        <v>5.3176065292306284E-5</v>
      </c>
      <c r="E222" s="4">
        <f>+claims!R222</f>
        <v>0</v>
      </c>
      <c r="F222" s="4">
        <f>+costs!L222</f>
        <v>0</v>
      </c>
      <c r="H222" s="4">
        <f t="shared" si="22"/>
        <v>1.3226876427067032E-5</v>
      </c>
      <c r="J222" s="17">
        <f t="shared" si="23"/>
        <v>611.19048040188443</v>
      </c>
      <c r="L222" s="7">
        <f>+J222/payroll!F222</f>
        <v>1.3896610012470402E-3</v>
      </c>
      <c r="O222" s="17">
        <v>680.64865912867879</v>
      </c>
      <c r="P222" s="17">
        <f t="shared" si="19"/>
        <v>-69.458178726794358</v>
      </c>
      <c r="R222" s="4">
        <v>1.3226876427067032E-5</v>
      </c>
      <c r="S222" s="4">
        <f t="shared" si="20"/>
        <v>0</v>
      </c>
    </row>
    <row r="223" spans="1:19" hidden="1" outlineLevel="1" x14ac:dyDescent="0.2">
      <c r="A223" t="s">
        <v>364</v>
      </c>
      <c r="B223" t="s">
        <v>365</v>
      </c>
      <c r="C223" s="4">
        <f>+payroll!G223</f>
        <v>7.4667513477362146E-5</v>
      </c>
      <c r="D223" s="4">
        <f>+IFR!T223</f>
        <v>8.4638570590254162E-5</v>
      </c>
      <c r="E223" s="4">
        <f>+claims!R223</f>
        <v>0</v>
      </c>
      <c r="F223" s="4">
        <f>+costs!L223</f>
        <v>0</v>
      </c>
      <c r="H223" s="4">
        <f t="shared" si="22"/>
        <v>1.991326050845204E-5</v>
      </c>
      <c r="J223" s="17">
        <f t="shared" si="23"/>
        <v>920.15641966857504</v>
      </c>
      <c r="L223" s="7">
        <f>+J223/payroll!F223</f>
        <v>1.4749233317168206E-3</v>
      </c>
      <c r="O223" s="17">
        <v>1024.7267477468558</v>
      </c>
      <c r="P223" s="17">
        <f t="shared" si="19"/>
        <v>-104.5703280782808</v>
      </c>
      <c r="R223" s="4">
        <v>1.991326050845204E-5</v>
      </c>
      <c r="S223" s="4">
        <f t="shared" si="20"/>
        <v>0</v>
      </c>
    </row>
    <row r="224" spans="1:19" hidden="1" outlineLevel="1" x14ac:dyDescent="0.2">
      <c r="A224" t="s">
        <v>366</v>
      </c>
      <c r="B224" t="s">
        <v>367</v>
      </c>
      <c r="C224" s="4">
        <f>+payroll!G224</f>
        <v>1.0384043965856106E-4</v>
      </c>
      <c r="D224" s="4">
        <f>+IFR!T224</f>
        <v>1.1477167425589439E-4</v>
      </c>
      <c r="E224" s="4">
        <f>+claims!R224</f>
        <v>8.6700388554636105E-5</v>
      </c>
      <c r="F224" s="4">
        <f>+costs!L224</f>
        <v>2.9217628143524896E-7</v>
      </c>
      <c r="H224" s="4">
        <f t="shared" si="22"/>
        <v>4.0506878291363494E-5</v>
      </c>
      <c r="J224" s="17">
        <f t="shared" si="23"/>
        <v>1871.7509412741147</v>
      </c>
      <c r="L224" s="7">
        <f>+J224/payroll!F224</f>
        <v>2.157352022978429E-3</v>
      </c>
      <c r="O224" s="17">
        <v>2084.4643515444723</v>
      </c>
      <c r="P224" s="17">
        <f t="shared" si="19"/>
        <v>-212.7134102703576</v>
      </c>
      <c r="R224" s="4">
        <v>4.0506878291363494E-5</v>
      </c>
      <c r="S224" s="4">
        <f t="shared" si="20"/>
        <v>0</v>
      </c>
    </row>
    <row r="225" spans="1:19" hidden="1" outlineLevel="1" x14ac:dyDescent="0.2">
      <c r="A225" t="s">
        <v>368</v>
      </c>
      <c r="B225" t="s">
        <v>369</v>
      </c>
      <c r="C225" s="4">
        <f>+payroll!G225</f>
        <v>9.9464083320710596E-5</v>
      </c>
      <c r="D225" s="4">
        <f>+IFR!T225</f>
        <v>9.039931099692068E-5</v>
      </c>
      <c r="E225" s="4">
        <f>+claims!R225</f>
        <v>0</v>
      </c>
      <c r="F225" s="4">
        <f>+costs!L225</f>
        <v>0</v>
      </c>
      <c r="H225" s="4">
        <f t="shared" si="22"/>
        <v>2.373292428970391E-5</v>
      </c>
      <c r="J225" s="17">
        <f t="shared" si="23"/>
        <v>1096.6563026386525</v>
      </c>
      <c r="L225" s="7">
        <f>+J225/payroll!F225</f>
        <v>1.3196043205840448E-3</v>
      </c>
      <c r="O225" s="17">
        <v>1221.284797212807</v>
      </c>
      <c r="P225" s="17">
        <f t="shared" si="19"/>
        <v>-124.6284945741545</v>
      </c>
      <c r="R225" s="4">
        <v>2.373292428970391E-5</v>
      </c>
      <c r="S225" s="4">
        <f t="shared" si="20"/>
        <v>0</v>
      </c>
    </row>
    <row r="226" spans="1:19" hidden="1" outlineLevel="1" x14ac:dyDescent="0.2">
      <c r="A226" t="s">
        <v>370</v>
      </c>
      <c r="B226" t="s">
        <v>371</v>
      </c>
      <c r="C226" s="4">
        <f>+payroll!G226</f>
        <v>4.4322854527730701E-5</v>
      </c>
      <c r="D226" s="4">
        <f>+IFR!T226</f>
        <v>5.0517262027690972E-5</v>
      </c>
      <c r="E226" s="4">
        <f>+claims!R226</f>
        <v>0</v>
      </c>
      <c r="F226" s="4">
        <f>+costs!L226</f>
        <v>0</v>
      </c>
      <c r="H226" s="4">
        <f t="shared" si="22"/>
        <v>1.185501456942771E-5</v>
      </c>
      <c r="J226" s="17">
        <f t="shared" si="23"/>
        <v>547.79917917979208</v>
      </c>
      <c r="L226" s="7">
        <f>+J226/payroll!F226</f>
        <v>1.4792212223457399E-3</v>
      </c>
      <c r="O226" s="17">
        <v>610.05331191569837</v>
      </c>
      <c r="P226" s="17">
        <f t="shared" si="19"/>
        <v>-62.254132735906296</v>
      </c>
      <c r="R226" s="4">
        <v>1.185501456942771E-5</v>
      </c>
      <c r="S226" s="4">
        <f t="shared" si="20"/>
        <v>0</v>
      </c>
    </row>
    <row r="227" spans="1:19" hidden="1" outlineLevel="1" x14ac:dyDescent="0.2">
      <c r="A227" t="s">
        <v>372</v>
      </c>
      <c r="B227" t="s">
        <v>373</v>
      </c>
      <c r="C227" s="4">
        <f>+payroll!G227</f>
        <v>7.3373128776291847E-4</v>
      </c>
      <c r="D227" s="4">
        <f>+IFR!T227</f>
        <v>9.3102427649279591E-4</v>
      </c>
      <c r="E227" s="4">
        <f>+claims!R227</f>
        <v>1.049531019345595E-3</v>
      </c>
      <c r="F227" s="4">
        <f>+costs!L227</f>
        <v>6.6448595829893416E-4</v>
      </c>
      <c r="H227" s="4">
        <f t="shared" si="22"/>
        <v>7.6421567341316394E-4</v>
      </c>
      <c r="J227" s="17">
        <f t="shared" si="23"/>
        <v>35313.049693896115</v>
      </c>
      <c r="L227" s="7">
        <f>+J227/payroll!F227</f>
        <v>5.7602013057467859E-3</v>
      </c>
      <c r="O227" s="17">
        <v>39326.168673455482</v>
      </c>
      <c r="P227" s="17">
        <f t="shared" si="19"/>
        <v>-4013.1189795593673</v>
      </c>
      <c r="R227" s="4">
        <v>7.6421567341316394E-4</v>
      </c>
      <c r="S227" s="4">
        <f t="shared" si="20"/>
        <v>0</v>
      </c>
    </row>
    <row r="228" spans="1:19" hidden="1" outlineLevel="1" x14ac:dyDescent="0.2">
      <c r="A228" t="s">
        <v>374</v>
      </c>
      <c r="B228" t="s">
        <v>375</v>
      </c>
      <c r="C228" s="4">
        <f>+payroll!G228</f>
        <v>1.2045057647096958E-4</v>
      </c>
      <c r="D228" s="4">
        <f>+IFR!T228</f>
        <v>1.1875987915281736E-4</v>
      </c>
      <c r="E228" s="4">
        <f>+claims!R228</f>
        <v>0</v>
      </c>
      <c r="F228" s="4">
        <f>+costs!L228</f>
        <v>0</v>
      </c>
      <c r="H228" s="4">
        <f t="shared" si="22"/>
        <v>2.9901306952973368E-5</v>
      </c>
      <c r="J228" s="17">
        <f t="shared" si="23"/>
        <v>1381.6863158889012</v>
      </c>
      <c r="L228" s="7">
        <f>+J228/payroll!F228</f>
        <v>1.3729036128656844E-3</v>
      </c>
      <c r="O228" s="17">
        <v>1538.7067835674443</v>
      </c>
      <c r="P228" s="17">
        <f t="shared" si="19"/>
        <v>-157.02046767854313</v>
      </c>
      <c r="R228" s="4">
        <v>2.9901306952973368E-5</v>
      </c>
      <c r="S228" s="4">
        <f t="shared" si="20"/>
        <v>0</v>
      </c>
    </row>
    <row r="229" spans="1:19" hidden="1" outlineLevel="1" x14ac:dyDescent="0.2">
      <c r="A229" t="s">
        <v>376</v>
      </c>
      <c r="B229" t="s">
        <v>377</v>
      </c>
      <c r="C229" s="4">
        <f>+payroll!G229</f>
        <v>5.4191912426018085E-5</v>
      </c>
      <c r="D229" s="4">
        <f>+IFR!T229</f>
        <v>6.1152475086152222E-5</v>
      </c>
      <c r="E229" s="4">
        <f>+claims!R229</f>
        <v>0</v>
      </c>
      <c r="F229" s="4">
        <f>+costs!L229</f>
        <v>0</v>
      </c>
      <c r="H229" s="4">
        <f t="shared" si="22"/>
        <v>1.4418048439021288E-5</v>
      </c>
      <c r="J229" s="17">
        <f t="shared" si="23"/>
        <v>666.2324246010287</v>
      </c>
      <c r="L229" s="7">
        <f>+J229/payroll!F229</f>
        <v>1.471400035699133E-3</v>
      </c>
      <c r="O229" s="17">
        <v>741.94579433659101</v>
      </c>
      <c r="P229" s="17">
        <f t="shared" si="19"/>
        <v>-75.71336973556231</v>
      </c>
      <c r="R229" s="4">
        <v>1.4418048439021288E-5</v>
      </c>
      <c r="S229" s="4">
        <f t="shared" si="20"/>
        <v>0</v>
      </c>
    </row>
    <row r="230" spans="1:19" hidden="1" outlineLevel="1" x14ac:dyDescent="0.2">
      <c r="A230" t="s">
        <v>378</v>
      </c>
      <c r="B230" t="s">
        <v>379</v>
      </c>
      <c r="C230" s="4">
        <f>+payroll!G230</f>
        <v>5.994834027041127E-5</v>
      </c>
      <c r="D230" s="4">
        <f>+IFR!T230</f>
        <v>7.7548428551280004E-5</v>
      </c>
      <c r="E230" s="4">
        <f>+claims!R230</f>
        <v>0</v>
      </c>
      <c r="F230" s="4">
        <f>+costs!L230</f>
        <v>0</v>
      </c>
      <c r="H230" s="4">
        <f t="shared" si="22"/>
        <v>1.7187096102711411E-5</v>
      </c>
      <c r="J230" s="17">
        <f t="shared" si="23"/>
        <v>794.18520174826051</v>
      </c>
      <c r="L230" s="7">
        <f>+J230/payroll!F230</f>
        <v>1.5855651845359889E-3</v>
      </c>
      <c r="O230" s="17">
        <v>884.43964689101551</v>
      </c>
      <c r="P230" s="17">
        <f t="shared" si="19"/>
        <v>-90.254445142755003</v>
      </c>
      <c r="R230" s="4">
        <v>1.7187096102711411E-5</v>
      </c>
      <c r="S230" s="4">
        <f t="shared" si="20"/>
        <v>0</v>
      </c>
    </row>
    <row r="231" spans="1:19" hidden="1" outlineLevel="1" x14ac:dyDescent="0.2">
      <c r="A231" t="s">
        <v>380</v>
      </c>
      <c r="B231" t="s">
        <v>381</v>
      </c>
      <c r="C231" s="4">
        <f>+payroll!G231</f>
        <v>1.7417546538991651E-4</v>
      </c>
      <c r="D231" s="4">
        <f>+IFR!T231</f>
        <v>1.8390055913589259E-4</v>
      </c>
      <c r="E231" s="4">
        <f>+claims!R231</f>
        <v>4.3350194277318052E-5</v>
      </c>
      <c r="F231" s="4">
        <f>+costs!L231</f>
        <v>4.1775382277323431E-6</v>
      </c>
      <c r="H231" s="4">
        <f t="shared" si="22"/>
        <v>5.3768555143963247E-5</v>
      </c>
      <c r="J231" s="17">
        <f t="shared" si="23"/>
        <v>2484.5494875649347</v>
      </c>
      <c r="L231" s="7">
        <f>+J231/payroll!F231</f>
        <v>1.7072618909298679E-3</v>
      </c>
      <c r="O231" s="17">
        <v>2766.9038237276591</v>
      </c>
      <c r="P231" s="17">
        <f t="shared" si="19"/>
        <v>-282.35433616272439</v>
      </c>
      <c r="R231" s="4">
        <v>5.3768555143963247E-5</v>
      </c>
      <c r="S231" s="4">
        <f t="shared" si="20"/>
        <v>0</v>
      </c>
    </row>
    <row r="232" spans="1:19" hidden="1" outlineLevel="1" x14ac:dyDescent="0.2">
      <c r="A232" t="s">
        <v>517</v>
      </c>
      <c r="B232" t="s">
        <v>518</v>
      </c>
      <c r="C232" s="4">
        <f>+payroll!G232</f>
        <v>2.2133832442898518E-5</v>
      </c>
      <c r="D232" s="4">
        <f>+IFR!T232</f>
        <v>2.6588032646153142E-5</v>
      </c>
      <c r="E232" s="4">
        <f>+claims!R232</f>
        <v>0</v>
      </c>
      <c r="F232" s="4">
        <f>+costs!L232</f>
        <v>0</v>
      </c>
      <c r="H232" s="4">
        <f>(C232*$C$3)+(D232*$D$3)+(E232*$E$3)+(F232*$F$3)</f>
        <v>6.0902331361314575E-6</v>
      </c>
      <c r="J232" s="17">
        <f>(+H232*$J$273)</f>
        <v>281.41886232599006</v>
      </c>
      <c r="L232" s="7">
        <f>+J232/payroll!F232</f>
        <v>1.521724593014062E-3</v>
      </c>
      <c r="O232" s="17">
        <v>313.40044951248689</v>
      </c>
      <c r="P232" s="17">
        <f>+J232-O232</f>
        <v>-31.981587186496824</v>
      </c>
      <c r="R232" s="4">
        <v>6.0902331361314575E-6</v>
      </c>
      <c r="S232" s="4">
        <f>+H232-R232</f>
        <v>0</v>
      </c>
    </row>
    <row r="233" spans="1:19" hidden="1" outlineLevel="1" x14ac:dyDescent="0.2">
      <c r="A233" t="s">
        <v>382</v>
      </c>
      <c r="B233" t="s">
        <v>383</v>
      </c>
      <c r="C233" s="4">
        <f>+payroll!G233</f>
        <v>8.3480077820143376E-5</v>
      </c>
      <c r="D233" s="4">
        <f>+IFR!T233</f>
        <v>1.267362889466633E-4</v>
      </c>
      <c r="E233" s="4">
        <f>+claims!R233</f>
        <v>8.6700388554636105E-5</v>
      </c>
      <c r="F233" s="4">
        <f>+costs!L233</f>
        <v>3.2524862533767102E-5</v>
      </c>
      <c r="H233" s="4">
        <f t="shared" si="22"/>
        <v>5.8797021649306506E-5</v>
      </c>
      <c r="J233" s="17">
        <f t="shared" si="23"/>
        <v>2716.9059986453835</v>
      </c>
      <c r="L233" s="7">
        <f>+J233/payroll!F233</f>
        <v>3.8952132762759919E-3</v>
      </c>
      <c r="O233" s="17">
        <v>3025.6662763148347</v>
      </c>
      <c r="P233" s="17">
        <f t="shared" ref="P233:P262" si="24">+J233-O233</f>
        <v>-308.76027766945117</v>
      </c>
      <c r="R233" s="4">
        <v>5.8797021649306506E-5</v>
      </c>
      <c r="S233" s="4">
        <f t="shared" ref="S233:S262" si="25">+H233-R233</f>
        <v>0</v>
      </c>
    </row>
    <row r="234" spans="1:19" hidden="1" outlineLevel="1" x14ac:dyDescent="0.2">
      <c r="A234" t="s">
        <v>384</v>
      </c>
      <c r="B234" t="s">
        <v>385</v>
      </c>
      <c r="C234" s="4">
        <f>+payroll!G234</f>
        <v>1.0132701678894069E-4</v>
      </c>
      <c r="D234" s="4">
        <f>+IFR!T234</f>
        <v>1.0901093384922789E-4</v>
      </c>
      <c r="E234" s="4">
        <f>+claims!R234</f>
        <v>0</v>
      </c>
      <c r="F234" s="4">
        <f>+costs!L234</f>
        <v>0</v>
      </c>
      <c r="H234" s="4">
        <f t="shared" si="22"/>
        <v>2.6292243829771073E-5</v>
      </c>
      <c r="J234" s="17">
        <f t="shared" ref="J234:J262" si="26">(+H234*$J$273)</f>
        <v>1214.9179154858543</v>
      </c>
      <c r="L234" s="7">
        <f>+J234/payroll!F234</f>
        <v>1.4350305742139211E-3</v>
      </c>
      <c r="O234" s="17">
        <v>1352.9861420340058</v>
      </c>
      <c r="P234" s="17">
        <f t="shared" si="24"/>
        <v>-138.06822654815142</v>
      </c>
      <c r="R234" s="4">
        <v>2.6292243829771073E-5</v>
      </c>
      <c r="S234" s="4">
        <f t="shared" si="25"/>
        <v>0</v>
      </c>
    </row>
    <row r="235" spans="1:19" hidden="1" outlineLevel="1" x14ac:dyDescent="0.2">
      <c r="A235" t="s">
        <v>386</v>
      </c>
      <c r="B235" t="s">
        <v>387</v>
      </c>
      <c r="C235" s="4">
        <f>+payroll!G235</f>
        <v>3.9049918021088716E-4</v>
      </c>
      <c r="D235" s="4">
        <f>+IFR!T235</f>
        <v>3.8552647336922058E-4</v>
      </c>
      <c r="E235" s="4">
        <f>+claims!R235</f>
        <v>1.3005058283195416E-4</v>
      </c>
      <c r="F235" s="4">
        <f>+costs!L235</f>
        <v>4.5211745655099702E-5</v>
      </c>
      <c r="H235" s="4">
        <f t="shared" ref="H235:H262" si="27">(C235*$C$3)+(D235*$D$3)+(E235*$E$3)+(F235*$F$3)</f>
        <v>1.436378415153664E-4</v>
      </c>
      <c r="J235" s="17">
        <f t="shared" si="26"/>
        <v>6637.2496820198512</v>
      </c>
      <c r="L235" s="7">
        <f>+J235/payroll!F235</f>
        <v>2.0342648885672068E-3</v>
      </c>
      <c r="O235" s="17">
        <v>7391.5338036654621</v>
      </c>
      <c r="P235" s="17">
        <f t="shared" si="24"/>
        <v>-754.28412164561087</v>
      </c>
      <c r="R235" s="4">
        <v>1.436378415153664E-4</v>
      </c>
      <c r="S235" s="4">
        <f t="shared" si="25"/>
        <v>0</v>
      </c>
    </row>
    <row r="236" spans="1:19" hidden="1" outlineLevel="1" x14ac:dyDescent="0.2">
      <c r="A236" t="s">
        <v>388</v>
      </c>
      <c r="B236" t="s">
        <v>389</v>
      </c>
      <c r="C236" s="4">
        <f>+payroll!G236</f>
        <v>5.1984609154168191E-5</v>
      </c>
      <c r="D236" s="4">
        <f>+IFR!T236</f>
        <v>5.3176065292306284E-5</v>
      </c>
      <c r="E236" s="4">
        <f>+claims!R236</f>
        <v>0</v>
      </c>
      <c r="F236" s="4">
        <f>+costs!L236</f>
        <v>0</v>
      </c>
      <c r="H236" s="4">
        <f t="shared" si="27"/>
        <v>1.3145084305809309E-5</v>
      </c>
      <c r="J236" s="17">
        <f t="shared" si="26"/>
        <v>607.41101166939529</v>
      </c>
      <c r="L236" s="7">
        <f>+J236/payroll!F236</f>
        <v>1.398451316713791E-3</v>
      </c>
      <c r="O236" s="17">
        <v>676.43967615614304</v>
      </c>
      <c r="P236" s="17">
        <f t="shared" si="24"/>
        <v>-69.028664486747743</v>
      </c>
      <c r="R236" s="4">
        <v>1.3145084305809309E-5</v>
      </c>
      <c r="S236" s="4">
        <f t="shared" si="25"/>
        <v>0</v>
      </c>
    </row>
    <row r="237" spans="1:19" hidden="1" outlineLevel="1" x14ac:dyDescent="0.2">
      <c r="A237" t="s">
        <v>390</v>
      </c>
      <c r="B237" t="s">
        <v>391</v>
      </c>
      <c r="C237" s="4">
        <f>+payroll!G237</f>
        <v>8.0558588382254875E-5</v>
      </c>
      <c r="D237" s="4">
        <f>+IFR!T237</f>
        <v>6.5140679983075194E-5</v>
      </c>
      <c r="E237" s="4">
        <f>+claims!R237</f>
        <v>0</v>
      </c>
      <c r="F237" s="4">
        <f>+costs!L237</f>
        <v>0</v>
      </c>
      <c r="H237" s="4">
        <f t="shared" si="27"/>
        <v>1.8212408545666259E-5</v>
      </c>
      <c r="J237" s="17">
        <f t="shared" si="26"/>
        <v>841.56306968458023</v>
      </c>
      <c r="L237" s="7">
        <f>+J237/payroll!F237</f>
        <v>1.2503001863469747E-3</v>
      </c>
      <c r="O237" s="17">
        <v>937.20172895424957</v>
      </c>
      <c r="P237" s="17">
        <f t="shared" si="24"/>
        <v>-95.638659269669347</v>
      </c>
      <c r="R237" s="4">
        <v>1.8212408545666259E-5</v>
      </c>
      <c r="S237" s="4">
        <f t="shared" si="25"/>
        <v>0</v>
      </c>
    </row>
    <row r="238" spans="1:19" hidden="1" outlineLevel="1" x14ac:dyDescent="0.2">
      <c r="A238" t="s">
        <v>392</v>
      </c>
      <c r="B238" t="s">
        <v>393</v>
      </c>
      <c r="C238" s="4">
        <f>+payroll!G238</f>
        <v>4.9636998862756691E-5</v>
      </c>
      <c r="D238" s="4">
        <f>+IFR!T238</f>
        <v>5.4062333047178051E-5</v>
      </c>
      <c r="E238" s="4">
        <f>+claims!R238</f>
        <v>0</v>
      </c>
      <c r="F238" s="4">
        <f>+costs!L238</f>
        <v>0</v>
      </c>
      <c r="H238" s="4">
        <f t="shared" si="27"/>
        <v>1.2962416488741843E-5</v>
      </c>
      <c r="J238" s="17">
        <f t="shared" si="26"/>
        <v>598.9702561000031</v>
      </c>
      <c r="L238" s="7">
        <f>+J238/payroll!F238</f>
        <v>1.4442394889628083E-3</v>
      </c>
      <c r="O238" s="17">
        <v>667.03967870107465</v>
      </c>
      <c r="P238" s="17">
        <f t="shared" si="24"/>
        <v>-68.069422601071551</v>
      </c>
      <c r="R238" s="4">
        <v>1.2962416488741843E-5</v>
      </c>
      <c r="S238" s="4">
        <f t="shared" si="25"/>
        <v>0</v>
      </c>
    </row>
    <row r="239" spans="1:19" hidden="1" outlineLevel="1" x14ac:dyDescent="0.2">
      <c r="A239" t="s">
        <v>394</v>
      </c>
      <c r="B239" t="s">
        <v>395</v>
      </c>
      <c r="C239" s="4">
        <f>+payroll!G239</f>
        <v>2.5508573913177965E-4</v>
      </c>
      <c r="D239" s="4">
        <f>+IFR!T239</f>
        <v>3.310210064446066E-4</v>
      </c>
      <c r="E239" s="4">
        <f>+claims!R239</f>
        <v>3.9015174849586244E-4</v>
      </c>
      <c r="F239" s="4">
        <f>+costs!L239</f>
        <v>3.2986151500359769E-4</v>
      </c>
      <c r="H239" s="4">
        <f t="shared" si="27"/>
        <v>3.2970301447358627E-4</v>
      </c>
      <c r="J239" s="17">
        <f t="shared" si="26"/>
        <v>15234.99103640937</v>
      </c>
      <c r="L239" s="7">
        <f>+J239/payroll!F239</f>
        <v>7.1481802930176913E-3</v>
      </c>
      <c r="O239" s="17">
        <v>16966.357548551743</v>
      </c>
      <c r="P239" s="17">
        <f t="shared" si="24"/>
        <v>-1731.3665121423728</v>
      </c>
      <c r="R239" s="4">
        <v>3.2970301447358627E-4</v>
      </c>
      <c r="S239" s="4">
        <f t="shared" si="25"/>
        <v>0</v>
      </c>
    </row>
    <row r="240" spans="1:19" hidden="1" outlineLevel="1" x14ac:dyDescent="0.2">
      <c r="A240" t="s">
        <v>396</v>
      </c>
      <c r="B240" t="s">
        <v>397</v>
      </c>
      <c r="C240" s="4">
        <f>+payroll!G240</f>
        <v>4.545512894748554E-5</v>
      </c>
      <c r="D240" s="4">
        <f>+IFR!T240</f>
        <v>6.5583813860511087E-5</v>
      </c>
      <c r="E240" s="4">
        <f>+claims!R240</f>
        <v>0</v>
      </c>
      <c r="F240" s="4">
        <f>+costs!L240</f>
        <v>0</v>
      </c>
      <c r="H240" s="4">
        <f t="shared" si="27"/>
        <v>1.3879867850999578E-5</v>
      </c>
      <c r="J240" s="17">
        <f t="shared" si="26"/>
        <v>641.36405496367081</v>
      </c>
      <c r="L240" s="7">
        <f>+J240/payroll!F240</f>
        <v>1.6887338029267932E-3</v>
      </c>
      <c r="O240" s="17">
        <v>714.25128175639838</v>
      </c>
      <c r="P240" s="17">
        <f t="shared" si="24"/>
        <v>-72.887226792727574</v>
      </c>
      <c r="R240" s="4">
        <v>1.3879867850999578E-5</v>
      </c>
      <c r="S240" s="4">
        <f t="shared" si="25"/>
        <v>0</v>
      </c>
    </row>
    <row r="241" spans="1:19" hidden="1" outlineLevel="1" x14ac:dyDescent="0.2">
      <c r="A241" t="s">
        <v>398</v>
      </c>
      <c r="B241" t="s">
        <v>399</v>
      </c>
      <c r="C241" s="4">
        <f>+payroll!G241</f>
        <v>3.2220429168871158E-4</v>
      </c>
      <c r="D241" s="4">
        <f>+IFR!T241</f>
        <v>4.4047507417127038E-4</v>
      </c>
      <c r="E241" s="4">
        <f>+claims!R241</f>
        <v>4.3350194277318052E-5</v>
      </c>
      <c r="F241" s="4">
        <f>+costs!L241</f>
        <v>7.9984234688200567E-5</v>
      </c>
      <c r="H241" s="4">
        <f t="shared" si="27"/>
        <v>1.4982799068701579E-4</v>
      </c>
      <c r="J241" s="17">
        <f t="shared" si="26"/>
        <v>6923.2854869841722</v>
      </c>
      <c r="L241" s="7">
        <f>+J241/payroll!F241</f>
        <v>2.5717005276444274E-3</v>
      </c>
      <c r="O241" s="17">
        <v>7710.0758840063399</v>
      </c>
      <c r="P241" s="17">
        <f t="shared" si="24"/>
        <v>-786.79039702216778</v>
      </c>
      <c r="R241" s="4">
        <v>1.4982799068701579E-4</v>
      </c>
      <c r="S241" s="4">
        <f t="shared" si="25"/>
        <v>0</v>
      </c>
    </row>
    <row r="242" spans="1:19" hidden="1" outlineLevel="1" x14ac:dyDescent="0.2">
      <c r="A242" t="s">
        <v>400</v>
      </c>
      <c r="B242" t="s">
        <v>401</v>
      </c>
      <c r="C242" s="4">
        <f>+payroll!G242</f>
        <v>9.7399263831434436E-5</v>
      </c>
      <c r="D242" s="4">
        <f>+IFR!T242</f>
        <v>9.9705122423074277E-5</v>
      </c>
      <c r="E242" s="4">
        <f>+claims!R242</f>
        <v>0</v>
      </c>
      <c r="F242" s="4">
        <f>+costs!L242</f>
        <v>0</v>
      </c>
      <c r="H242" s="4">
        <f t="shared" si="27"/>
        <v>2.4638048281813589E-5</v>
      </c>
      <c r="J242" s="17">
        <f t="shared" si="26"/>
        <v>1138.4804756103399</v>
      </c>
      <c r="L242" s="7">
        <f>+J242/payroll!F242</f>
        <v>1.3989731749092904E-3</v>
      </c>
      <c r="O242" s="17">
        <v>1267.8620397667589</v>
      </c>
      <c r="P242" s="17">
        <f t="shared" si="24"/>
        <v>-129.38156415641902</v>
      </c>
      <c r="R242" s="4">
        <v>2.4638048281813589E-5</v>
      </c>
      <c r="S242" s="4">
        <f t="shared" si="25"/>
        <v>0</v>
      </c>
    </row>
    <row r="243" spans="1:19" hidden="1" outlineLevel="1" x14ac:dyDescent="0.2">
      <c r="A243" t="s">
        <v>402</v>
      </c>
      <c r="B243" t="s">
        <v>403</v>
      </c>
      <c r="C243" s="4">
        <f>+payroll!G243</f>
        <v>1.7040802479713253E-3</v>
      </c>
      <c r="D243" s="4">
        <f>+IFR!T243</f>
        <v>1.8354605203394388E-3</v>
      </c>
      <c r="E243" s="4">
        <f>+claims!R243</f>
        <v>9.1035407982367907E-4</v>
      </c>
      <c r="F243" s="4">
        <f>+costs!L243</f>
        <v>5.8980654672654924E-4</v>
      </c>
      <c r="H243" s="4">
        <f t="shared" si="27"/>
        <v>9.3287963604832681E-4</v>
      </c>
      <c r="J243" s="17">
        <f t="shared" si="26"/>
        <v>43106.71200849364</v>
      </c>
      <c r="L243" s="7">
        <f>+J243/payroll!F243</f>
        <v>3.0275709524987689E-3</v>
      </c>
      <c r="O243" s="17">
        <v>48005.53455730305</v>
      </c>
      <c r="P243" s="17">
        <f t="shared" si="24"/>
        <v>-4898.8225488094104</v>
      </c>
      <c r="R243" s="4">
        <v>9.3287963604832681E-4</v>
      </c>
      <c r="S243" s="4">
        <f t="shared" si="25"/>
        <v>0</v>
      </c>
    </row>
    <row r="244" spans="1:19" hidden="1" outlineLevel="1" x14ac:dyDescent="0.2">
      <c r="A244" t="s">
        <v>404</v>
      </c>
      <c r="B244" t="s">
        <v>405</v>
      </c>
      <c r="C244" s="4">
        <f>+payroll!G244</f>
        <v>4.069602013787598E-4</v>
      </c>
      <c r="D244" s="4">
        <f>+IFR!T244</f>
        <v>4.648474374302441E-4</v>
      </c>
      <c r="E244" s="4">
        <f>+claims!R244</f>
        <v>3.4680155421854442E-4</v>
      </c>
      <c r="F244" s="4">
        <f>+costs!L244</f>
        <v>1.2304715587521935E-4</v>
      </c>
      <c r="H244" s="4">
        <f t="shared" si="27"/>
        <v>2.3482448150903876E-4</v>
      </c>
      <c r="J244" s="17">
        <f t="shared" si="26"/>
        <v>10850.822448899065</v>
      </c>
      <c r="L244" s="7">
        <f>+J244/payroll!F244</f>
        <v>3.1911718479595078E-3</v>
      </c>
      <c r="O244" s="17">
        <v>12083.954163406084</v>
      </c>
      <c r="P244" s="17">
        <f t="shared" si="24"/>
        <v>-1233.1317145070188</v>
      </c>
      <c r="R244" s="4">
        <v>2.3482448150903876E-4</v>
      </c>
      <c r="S244" s="4">
        <f t="shared" si="25"/>
        <v>0</v>
      </c>
    </row>
    <row r="245" spans="1:19" hidden="1" outlineLevel="1" x14ac:dyDescent="0.2">
      <c r="A245" t="s">
        <v>406</v>
      </c>
      <c r="B245" t="s">
        <v>407</v>
      </c>
      <c r="C245" s="4">
        <f>+payroll!G245</f>
        <v>1.2241858158647798E-4</v>
      </c>
      <c r="D245" s="4">
        <f>+IFR!T245</f>
        <v>1.7592414934204664E-4</v>
      </c>
      <c r="E245" s="4">
        <f>+claims!R245</f>
        <v>0</v>
      </c>
      <c r="F245" s="4">
        <f>+costs!L245</f>
        <v>0</v>
      </c>
      <c r="H245" s="4">
        <f t="shared" si="27"/>
        <v>3.7292841366065578E-5</v>
      </c>
      <c r="J245" s="17">
        <f t="shared" si="26"/>
        <v>1723.2360002573248</v>
      </c>
      <c r="L245" s="7">
        <f>+J245/payroll!F245</f>
        <v>1.6847555281148832E-3</v>
      </c>
      <c r="O245" s="17">
        <v>1919.0715669625135</v>
      </c>
      <c r="P245" s="17">
        <f t="shared" si="24"/>
        <v>-195.83556670518874</v>
      </c>
      <c r="R245" s="4">
        <v>3.7292841366065578E-5</v>
      </c>
      <c r="S245" s="4">
        <f t="shared" si="25"/>
        <v>0</v>
      </c>
    </row>
    <row r="246" spans="1:19" hidden="1" outlineLevel="1" x14ac:dyDescent="0.2">
      <c r="A246" t="s">
        <v>408</v>
      </c>
      <c r="B246" t="s">
        <v>409</v>
      </c>
      <c r="C246" s="4">
        <f>+payroll!G246</f>
        <v>7.8823056228623418E-4</v>
      </c>
      <c r="D246" s="4">
        <f>+IFR!T246</f>
        <v>1.1158111033835601E-3</v>
      </c>
      <c r="E246" s="4">
        <f>+claims!R246</f>
        <v>7.8030349699172489E-4</v>
      </c>
      <c r="F246" s="4">
        <f>+costs!L246</f>
        <v>8.4068341948253004E-4</v>
      </c>
      <c r="H246" s="4">
        <f t="shared" si="27"/>
        <v>8.59460784447001E-4</v>
      </c>
      <c r="J246" s="17">
        <f t="shared" si="26"/>
        <v>39714.157203268231</v>
      </c>
      <c r="L246" s="7">
        <f>+J246/payroll!F246</f>
        <v>6.0301977601092223E-3</v>
      </c>
      <c r="O246" s="17">
        <v>44227.435988623001</v>
      </c>
      <c r="P246" s="17">
        <f t="shared" si="24"/>
        <v>-4513.2787853547707</v>
      </c>
      <c r="R246" s="4">
        <v>8.59460784447001E-4</v>
      </c>
      <c r="S246" s="4">
        <f t="shared" si="25"/>
        <v>0</v>
      </c>
    </row>
    <row r="247" spans="1:19" hidden="1" outlineLevel="1" x14ac:dyDescent="0.2">
      <c r="A247" t="s">
        <v>410</v>
      </c>
      <c r="B247" t="s">
        <v>411</v>
      </c>
      <c r="C247" s="4">
        <f>+payroll!G247</f>
        <v>1.4604847112320112E-3</v>
      </c>
      <c r="D247" s="4">
        <f>+IFR!T247</f>
        <v>1.4827259539004734E-3</v>
      </c>
      <c r="E247" s="4">
        <f>+claims!R247</f>
        <v>4.3350194277318052E-4</v>
      </c>
      <c r="F247" s="4">
        <f>+costs!L247</f>
        <v>5.4854121596920738E-5</v>
      </c>
      <c r="H247" s="4">
        <f t="shared" si="27"/>
        <v>4.6583909751569009E-4</v>
      </c>
      <c r="J247" s="17">
        <f t="shared" si="26"/>
        <v>21525.597775901257</v>
      </c>
      <c r="L247" s="7">
        <f>+J247/payroll!F247</f>
        <v>1.7639963419544312E-3</v>
      </c>
      <c r="O247" s="17">
        <v>23971.854492034214</v>
      </c>
      <c r="P247" s="17">
        <f t="shared" si="24"/>
        <v>-2446.2567161329571</v>
      </c>
      <c r="R247" s="4">
        <v>4.6583909751569009E-4</v>
      </c>
      <c r="S247" s="4">
        <f t="shared" si="25"/>
        <v>0</v>
      </c>
    </row>
    <row r="248" spans="1:19" hidden="1" outlineLevel="1" x14ac:dyDescent="0.2">
      <c r="A248" t="s">
        <v>412</v>
      </c>
      <c r="B248" t="s">
        <v>413</v>
      </c>
      <c r="C248" s="4">
        <f>+payroll!G248</f>
        <v>2.8759486332785038E-5</v>
      </c>
      <c r="D248" s="4">
        <f>+IFR!T248</f>
        <v>3.4121308562563203E-5</v>
      </c>
      <c r="E248" s="4">
        <f>+claims!R248</f>
        <v>0</v>
      </c>
      <c r="F248" s="4">
        <f>+costs!L248</f>
        <v>0</v>
      </c>
      <c r="H248" s="4">
        <f t="shared" si="27"/>
        <v>7.8600993619185302E-6</v>
      </c>
      <c r="J248" s="17">
        <f t="shared" si="26"/>
        <v>363.20123889467595</v>
      </c>
      <c r="L248" s="7">
        <f>+J248/payroll!F248</f>
        <v>1.5114913657754718E-3</v>
      </c>
      <c r="O248" s="17">
        <v>404.47690887623639</v>
      </c>
      <c r="P248" s="17">
        <f t="shared" si="24"/>
        <v>-41.275669981560441</v>
      </c>
      <c r="R248" s="4">
        <v>7.8600993619185302E-6</v>
      </c>
      <c r="S248" s="4">
        <f t="shared" si="25"/>
        <v>0</v>
      </c>
    </row>
    <row r="249" spans="1:19" hidden="1" outlineLevel="1" x14ac:dyDescent="0.2">
      <c r="A249" t="s">
        <v>414</v>
      </c>
      <c r="B249" t="s">
        <v>415</v>
      </c>
      <c r="C249" s="4">
        <f>+payroll!G249</f>
        <v>7.7689025469354755E-5</v>
      </c>
      <c r="D249" s="4">
        <f>+IFR!T249</f>
        <v>7.6662160796408217E-5</v>
      </c>
      <c r="E249" s="4">
        <f>+claims!R249</f>
        <v>0</v>
      </c>
      <c r="F249" s="4">
        <f>+costs!L249</f>
        <v>0</v>
      </c>
      <c r="H249" s="4">
        <f t="shared" si="27"/>
        <v>1.929389828322037E-5</v>
      </c>
      <c r="J249" s="17">
        <f t="shared" si="26"/>
        <v>891.53679068289284</v>
      </c>
      <c r="L249" s="7">
        <f>+J249/payroll!F249</f>
        <v>1.373469660344928E-3</v>
      </c>
      <c r="O249" s="17">
        <v>992.85466740775121</v>
      </c>
      <c r="P249" s="17">
        <f t="shared" si="24"/>
        <v>-101.31787672485837</v>
      </c>
      <c r="R249" s="4">
        <v>1.929389828322037E-5</v>
      </c>
      <c r="S249" s="4">
        <f t="shared" si="25"/>
        <v>0</v>
      </c>
    </row>
    <row r="250" spans="1:19" hidden="1" outlineLevel="1" x14ac:dyDescent="0.2">
      <c r="A250" t="s">
        <v>416</v>
      </c>
      <c r="B250" t="s">
        <v>417</v>
      </c>
      <c r="C250" s="4">
        <f>+payroll!G250</f>
        <v>2.4187296646707005E-4</v>
      </c>
      <c r="D250" s="4">
        <f>+IFR!T250</f>
        <v>3.1373878522460705E-4</v>
      </c>
      <c r="E250" s="4">
        <f>+claims!R250</f>
        <v>3.0345135994122639E-4</v>
      </c>
      <c r="F250" s="4">
        <f>+costs!L250</f>
        <v>3.8377957115256594E-4</v>
      </c>
      <c r="H250" s="4">
        <f t="shared" si="27"/>
        <v>3.4523691564418315E-4</v>
      </c>
      <c r="J250" s="17">
        <f t="shared" si="26"/>
        <v>15952.785034964007</v>
      </c>
      <c r="L250" s="7">
        <f>+J250/payroll!F250</f>
        <v>7.8938461238049328E-3</v>
      </c>
      <c r="O250" s="17">
        <v>17765.724584382493</v>
      </c>
      <c r="P250" s="17">
        <f t="shared" si="24"/>
        <v>-1812.9395494184864</v>
      </c>
      <c r="R250" s="4">
        <v>3.4523691564418315E-4</v>
      </c>
      <c r="S250" s="4">
        <f t="shared" si="25"/>
        <v>0</v>
      </c>
    </row>
    <row r="251" spans="1:19" hidden="1" outlineLevel="1" x14ac:dyDescent="0.2">
      <c r="A251" t="s">
        <v>418</v>
      </c>
      <c r="B251" t="s">
        <v>419</v>
      </c>
      <c r="C251" s="4">
        <f>+payroll!G251</f>
        <v>4.4755160669844258E-5</v>
      </c>
      <c r="D251" s="4">
        <f>+IFR!T251</f>
        <v>4.2540852233845027E-5</v>
      </c>
      <c r="E251" s="4">
        <f>+claims!R251</f>
        <v>0</v>
      </c>
      <c r="F251" s="4">
        <f>+costs!L251</f>
        <v>0</v>
      </c>
      <c r="H251" s="4">
        <f t="shared" si="27"/>
        <v>1.0912001612961162E-5</v>
      </c>
      <c r="J251" s="17">
        <f t="shared" si="26"/>
        <v>504.22422442263212</v>
      </c>
      <c r="L251" s="7">
        <f>+J251/payroll!F251</f>
        <v>1.3484040876742252E-3</v>
      </c>
      <c r="O251" s="17">
        <v>561.52632159420068</v>
      </c>
      <c r="P251" s="17">
        <f t="shared" si="24"/>
        <v>-57.302097171568562</v>
      </c>
      <c r="R251" s="4">
        <v>1.0912001612961162E-5</v>
      </c>
      <c r="S251" s="4">
        <f t="shared" si="25"/>
        <v>0</v>
      </c>
    </row>
    <row r="252" spans="1:19" hidden="1" outlineLevel="1" x14ac:dyDescent="0.2">
      <c r="A252" t="s">
        <v>420</v>
      </c>
      <c r="B252" t="s">
        <v>421</v>
      </c>
      <c r="C252" s="4">
        <f>+payroll!G252</f>
        <v>5.7794145808433282E-5</v>
      </c>
      <c r="D252" s="4">
        <f>+IFR!T252</f>
        <v>7.0015152634869939E-5</v>
      </c>
      <c r="E252" s="4">
        <f>+claims!R252</f>
        <v>0</v>
      </c>
      <c r="F252" s="4">
        <f>+costs!L252</f>
        <v>0</v>
      </c>
      <c r="H252" s="4">
        <f t="shared" si="27"/>
        <v>1.5976162305412902E-5</v>
      </c>
      <c r="J252" s="17">
        <f t="shared" si="26"/>
        <v>738.23010052789868</v>
      </c>
      <c r="L252" s="7">
        <f>+J252/payroll!F252</f>
        <v>1.5287883838348915E-3</v>
      </c>
      <c r="O252" s="17">
        <v>822.12557977399206</v>
      </c>
      <c r="P252" s="17">
        <f t="shared" si="24"/>
        <v>-83.895479246093373</v>
      </c>
      <c r="R252" s="4">
        <v>1.5976162305412902E-5</v>
      </c>
      <c r="S252" s="4">
        <f t="shared" si="25"/>
        <v>0</v>
      </c>
    </row>
    <row r="253" spans="1:19" hidden="1" outlineLevel="1" x14ac:dyDescent="0.2">
      <c r="A253" t="s">
        <v>422</v>
      </c>
      <c r="B253" t="s">
        <v>423</v>
      </c>
      <c r="C253" s="4">
        <f>+payroll!G253</f>
        <v>3.3065438025938815E-4</v>
      </c>
      <c r="D253" s="4">
        <f>+IFR!T253</f>
        <v>3.4830322766460619E-4</v>
      </c>
      <c r="E253" s="4">
        <f>+claims!R253</f>
        <v>4.3350194277318052E-5</v>
      </c>
      <c r="F253" s="4">
        <f>+costs!L253</f>
        <v>7.6017708229961481E-6</v>
      </c>
      <c r="H253" s="4">
        <f t="shared" si="27"/>
        <v>9.5933292625894698E-5</v>
      </c>
      <c r="J253" s="17">
        <f t="shared" si="26"/>
        <v>4432.9071591361881</v>
      </c>
      <c r="L253" s="7">
        <f>+J253/payroll!F253</f>
        <v>1.6045521241416178E-3</v>
      </c>
      <c r="O253" s="17">
        <v>4936.6808068149103</v>
      </c>
      <c r="P253" s="17">
        <f t="shared" si="24"/>
        <v>-503.77364767872223</v>
      </c>
      <c r="R253" s="4">
        <v>9.5933292625894698E-5</v>
      </c>
      <c r="S253" s="4">
        <f t="shared" si="25"/>
        <v>0</v>
      </c>
    </row>
    <row r="254" spans="1:19" hidden="1" outlineLevel="1" x14ac:dyDescent="0.2">
      <c r="A254" t="s">
        <v>424</v>
      </c>
      <c r="B254" t="s">
        <v>425</v>
      </c>
      <c r="C254" s="4">
        <f>+payroll!G254</f>
        <v>1.239015099965316E-4</v>
      </c>
      <c r="D254" s="4">
        <f>+IFR!T254</f>
        <v>1.3870090363743223E-4</v>
      </c>
      <c r="E254" s="4">
        <f>+claims!R254</f>
        <v>0</v>
      </c>
      <c r="F254" s="4">
        <f>+costs!L254</f>
        <v>0</v>
      </c>
      <c r="H254" s="4">
        <f t="shared" si="27"/>
        <v>3.2825301704245474E-5</v>
      </c>
      <c r="J254" s="17">
        <f t="shared" si="26"/>
        <v>1516.7989229036223</v>
      </c>
      <c r="L254" s="7">
        <f>+J254/payroll!F254</f>
        <v>1.4651796792783825E-3</v>
      </c>
      <c r="O254" s="17">
        <v>1689.1741382544474</v>
      </c>
      <c r="P254" s="17">
        <f t="shared" si="24"/>
        <v>-172.3752153508251</v>
      </c>
      <c r="R254" s="4">
        <v>3.2825301704245474E-5</v>
      </c>
      <c r="S254" s="4">
        <f t="shared" si="25"/>
        <v>0</v>
      </c>
    </row>
    <row r="255" spans="1:19" hidden="1" outlineLevel="1" x14ac:dyDescent="0.2">
      <c r="A255" t="s">
        <v>426</v>
      </c>
      <c r="B255" t="s">
        <v>427</v>
      </c>
      <c r="C255" s="4">
        <f>+payroll!G255</f>
        <v>2.2119259044415884E-4</v>
      </c>
      <c r="D255" s="4">
        <f>+IFR!T255</f>
        <v>2.8316254768153098E-4</v>
      </c>
      <c r="E255" s="4">
        <f>+claims!R255</f>
        <v>1.7340077710927221E-4</v>
      </c>
      <c r="F255" s="4">
        <f>+costs!L255</f>
        <v>4.1742740895431318E-5</v>
      </c>
      <c r="H255" s="4">
        <f t="shared" si="27"/>
        <v>1.1410015336936085E-4</v>
      </c>
      <c r="J255" s="17">
        <f t="shared" si="26"/>
        <v>5272.3655457339164</v>
      </c>
      <c r="L255" s="7">
        <f>+J255/payroll!F255</f>
        <v>2.8528202782499841E-3</v>
      </c>
      <c r="O255" s="17">
        <v>5871.5386679130788</v>
      </c>
      <c r="P255" s="17">
        <f t="shared" si="24"/>
        <v>-599.17312217916242</v>
      </c>
      <c r="R255" s="4">
        <v>1.1410015336936085E-4</v>
      </c>
      <c r="S255" s="4">
        <f t="shared" si="25"/>
        <v>0</v>
      </c>
    </row>
    <row r="256" spans="1:19" hidden="1" outlineLevel="1" x14ac:dyDescent="0.2">
      <c r="A256" t="s">
        <v>428</v>
      </c>
      <c r="B256" t="s">
        <v>429</v>
      </c>
      <c r="C256" s="4">
        <f>+payroll!G256</f>
        <v>1.448478397635506E-5</v>
      </c>
      <c r="D256" s="4">
        <f>+IFR!T256</f>
        <v>1.8611622852307201E-5</v>
      </c>
      <c r="E256" s="4">
        <f>+claims!R256</f>
        <v>0</v>
      </c>
      <c r="F256" s="4">
        <f>+costs!L256</f>
        <v>0</v>
      </c>
      <c r="H256" s="4">
        <f t="shared" si="27"/>
        <v>4.1370508535827825E-6</v>
      </c>
      <c r="J256" s="17">
        <f t="shared" si="26"/>
        <v>191.16577618234919</v>
      </c>
      <c r="L256" s="7">
        <f>+J256/payroll!F256</f>
        <v>1.579565342557532E-3</v>
      </c>
      <c r="O256" s="17">
        <v>212.89063459275684</v>
      </c>
      <c r="P256" s="17">
        <f t="shared" si="24"/>
        <v>-21.724858410407649</v>
      </c>
      <c r="R256" s="4">
        <v>4.1370508535827825E-6</v>
      </c>
      <c r="S256" s="4">
        <f t="shared" si="25"/>
        <v>0</v>
      </c>
    </row>
    <row r="257" spans="1:21" hidden="1" outlineLevel="1" x14ac:dyDescent="0.2">
      <c r="A257" t="s">
        <v>430</v>
      </c>
      <c r="B257" t="s">
        <v>431</v>
      </c>
      <c r="C257" s="4">
        <f>+payroll!G257</f>
        <v>1.1865981956218873E-4</v>
      </c>
      <c r="D257" s="4">
        <f>+IFR!T257</f>
        <v>1.3249702935332983E-4</v>
      </c>
      <c r="E257" s="4">
        <f>+claims!R257</f>
        <v>4.3350194277318052E-5</v>
      </c>
      <c r="F257" s="4">
        <f>+costs!L257</f>
        <v>0</v>
      </c>
      <c r="H257" s="4">
        <f t="shared" si="27"/>
        <v>3.7897135256037524E-5</v>
      </c>
      <c r="J257" s="17">
        <f t="shared" si="26"/>
        <v>1751.1593482187584</v>
      </c>
      <c r="L257" s="7">
        <f>+J257/payroll!F257</f>
        <v>1.7662877528700285E-3</v>
      </c>
      <c r="O257" s="17">
        <v>1950.1682380622271</v>
      </c>
      <c r="P257" s="17">
        <f t="shared" si="24"/>
        <v>-199.00888984346875</v>
      </c>
      <c r="R257" s="4">
        <v>3.7897135256037524E-5</v>
      </c>
      <c r="S257" s="4">
        <f t="shared" si="25"/>
        <v>0</v>
      </c>
    </row>
    <row r="258" spans="1:21" hidden="1" outlineLevel="1" x14ac:dyDescent="0.2">
      <c r="A258" t="s">
        <v>432</v>
      </c>
      <c r="B258" t="s">
        <v>433</v>
      </c>
      <c r="C258" s="4">
        <f>+payroll!G258</f>
        <v>2.4795908077395578E-5</v>
      </c>
      <c r="D258" s="4">
        <f>+IFR!T258</f>
        <v>2.5701764891281369E-5</v>
      </c>
      <c r="E258" s="4">
        <f>+claims!R258</f>
        <v>0</v>
      </c>
      <c r="F258" s="4">
        <f>+costs!L258</f>
        <v>0</v>
      </c>
      <c r="H258" s="4">
        <f t="shared" si="27"/>
        <v>6.3122091210846184E-6</v>
      </c>
      <c r="J258" s="17">
        <f t="shared" si="26"/>
        <v>291.6759785566652</v>
      </c>
      <c r="L258" s="7">
        <f>+J258/payroll!F258</f>
        <v>1.4078621080167086E-3</v>
      </c>
      <c r="O258" s="17">
        <v>324.82322626179985</v>
      </c>
      <c r="P258" s="17">
        <f t="shared" si="24"/>
        <v>-33.147247705134646</v>
      </c>
      <c r="R258" s="4">
        <v>6.3122091210846184E-6</v>
      </c>
      <c r="S258" s="4">
        <f t="shared" si="25"/>
        <v>0</v>
      </c>
    </row>
    <row r="259" spans="1:21" hidden="1" outlineLevel="1" x14ac:dyDescent="0.2">
      <c r="A259" t="s">
        <v>434</v>
      </c>
      <c r="B259" t="s">
        <v>435</v>
      </c>
      <c r="C259" s="4">
        <f>+payroll!G259</f>
        <v>5.4188392551462235E-4</v>
      </c>
      <c r="D259" s="4">
        <f>+IFR!T259</f>
        <v>5.8759552147998441E-4</v>
      </c>
      <c r="E259" s="4">
        <f>+claims!R259</f>
        <v>2.6010116566390831E-4</v>
      </c>
      <c r="F259" s="4">
        <f>+costs!L259</f>
        <v>4.521725239189813E-5</v>
      </c>
      <c r="H259" s="4">
        <f t="shared" si="27"/>
        <v>2.0733045715905097E-4</v>
      </c>
      <c r="J259" s="17">
        <f t="shared" si="26"/>
        <v>9580.3723888786335</v>
      </c>
      <c r="L259" s="7">
        <f>+J259/payroll!F259</f>
        <v>2.1159996743007432E-3</v>
      </c>
      <c r="O259" s="17">
        <v>10669.124977463498</v>
      </c>
      <c r="P259" s="17">
        <f t="shared" si="24"/>
        <v>-1088.7525885848645</v>
      </c>
      <c r="R259" s="4">
        <v>2.0733045715905097E-4</v>
      </c>
      <c r="S259" s="4">
        <f t="shared" si="25"/>
        <v>0</v>
      </c>
    </row>
    <row r="260" spans="1:21" hidden="1" outlineLevel="1" x14ac:dyDescent="0.2">
      <c r="A260" t="s">
        <v>436</v>
      </c>
      <c r="B260" t="s">
        <v>437</v>
      </c>
      <c r="C260" s="4">
        <f>+payroll!G260</f>
        <v>1.3260047750539874E-5</v>
      </c>
      <c r="D260" s="4">
        <f>+IFR!T260</f>
        <v>2.392922938153783E-5</v>
      </c>
      <c r="E260" s="4">
        <f>+claims!R260</f>
        <v>0</v>
      </c>
      <c r="F260" s="4">
        <f>+costs!L260</f>
        <v>0</v>
      </c>
      <c r="H260" s="4">
        <f t="shared" si="27"/>
        <v>4.6486596415097128E-6</v>
      </c>
      <c r="J260" s="17">
        <f t="shared" si="26"/>
        <v>214.80631010546099</v>
      </c>
      <c r="L260" s="7">
        <f>+J260/payroll!F260</f>
        <v>1.9388375458698672E-3</v>
      </c>
      <c r="O260" s="17">
        <v>239.21777520082333</v>
      </c>
      <c r="P260" s="17">
        <f t="shared" si="24"/>
        <v>-24.411465095362331</v>
      </c>
      <c r="R260" s="4">
        <v>4.6486596415097128E-6</v>
      </c>
      <c r="S260" s="4">
        <f t="shared" si="25"/>
        <v>0</v>
      </c>
    </row>
    <row r="261" spans="1:21" hidden="1" outlineLevel="1" x14ac:dyDescent="0.2">
      <c r="A261" t="s">
        <v>438</v>
      </c>
      <c r="B261" t="s">
        <v>439</v>
      </c>
      <c r="C261" s="4">
        <f>+payroll!G261</f>
        <v>4.9852236048000349E-5</v>
      </c>
      <c r="D261" s="4">
        <f>+IFR!T261</f>
        <v>5.0517262027690972E-5</v>
      </c>
      <c r="E261" s="4">
        <f>+claims!R261</f>
        <v>0</v>
      </c>
      <c r="F261" s="4">
        <f>+costs!L261</f>
        <v>0</v>
      </c>
      <c r="H261" s="4">
        <f t="shared" si="27"/>
        <v>1.2546187259461414E-5</v>
      </c>
      <c r="J261" s="17">
        <f t="shared" si="26"/>
        <v>579.73704227178393</v>
      </c>
      <c r="L261" s="7">
        <f>+J261/payroll!F261</f>
        <v>1.3918290030416154E-3</v>
      </c>
      <c r="O261" s="17">
        <v>645.62072401725084</v>
      </c>
      <c r="P261" s="17">
        <f t="shared" si="24"/>
        <v>-65.883681745466902</v>
      </c>
      <c r="R261" s="4">
        <v>1.2546187259461414E-5</v>
      </c>
      <c r="S261" s="4">
        <f t="shared" si="25"/>
        <v>0</v>
      </c>
    </row>
    <row r="262" spans="1:21" hidden="1" outlineLevel="1" x14ac:dyDescent="0.2">
      <c r="A262" t="s">
        <v>440</v>
      </c>
      <c r="B262" t="s">
        <v>441</v>
      </c>
      <c r="C262" s="29">
        <f>+payroll!G262</f>
        <v>4.0357827987185921E-5</v>
      </c>
      <c r="D262" s="29">
        <f>+IFR!T262</f>
        <v>4.7858458763075659E-5</v>
      </c>
      <c r="E262" s="29">
        <f>+claims!R262</f>
        <v>0</v>
      </c>
      <c r="F262" s="29">
        <f>+costs!L262</f>
        <v>0</v>
      </c>
      <c r="H262" s="29">
        <f t="shared" si="27"/>
        <v>1.1027035843782698E-5</v>
      </c>
      <c r="J262" s="23">
        <f t="shared" si="26"/>
        <v>509.53975202933145</v>
      </c>
      <c r="L262" s="31">
        <f>+J262/payroll!F262</f>
        <v>1.5110880141223468E-3</v>
      </c>
      <c r="O262" s="23">
        <v>567.44592743570922</v>
      </c>
      <c r="P262" s="23">
        <f t="shared" si="24"/>
        <v>-57.90617540637777</v>
      </c>
      <c r="R262" s="29">
        <v>1.1027035843782698E-5</v>
      </c>
      <c r="S262" s="29">
        <f t="shared" si="25"/>
        <v>0</v>
      </c>
    </row>
    <row r="263" spans="1:21" collapsed="1" x14ac:dyDescent="0.2">
      <c r="B263" t="s">
        <v>485</v>
      </c>
      <c r="C263" s="44">
        <f>SUBTOTAL(9,C142:C262)</f>
        <v>3.2004265055484454E-2</v>
      </c>
      <c r="D263" s="44">
        <f>SUBTOTAL(9,D142:D262)</f>
        <v>3.5080250273334453E-2</v>
      </c>
      <c r="E263" s="44">
        <f>SUBTOTAL(9,E142:E262)</f>
        <v>1.4088813140128368E-2</v>
      </c>
      <c r="F263" s="44">
        <f>SUBTOTAL(9,F142:F262)</f>
        <v>1.5393808580272525E-2</v>
      </c>
      <c r="H263" s="44">
        <f>SUBTOTAL(9,H142:H262)</f>
        <v>1.9735171535285131E-2</v>
      </c>
      <c r="J263" s="17">
        <f>SUBTOTAL(9,J142:J262)</f>
        <v>911927.24434783019</v>
      </c>
      <c r="L263" s="45">
        <f>+J263/payroll!F263</f>
        <v>3.4102938867058932E-3</v>
      </c>
      <c r="O263" s="17">
        <v>1015562.3753827504</v>
      </c>
      <c r="P263" s="17">
        <f>SUBTOTAL(9,P142:P262)</f>
        <v>-103635.13103491951</v>
      </c>
      <c r="R263" s="44">
        <f>SUBTOTAL(9,R142:R262)</f>
        <v>1.9735171535285131E-2</v>
      </c>
      <c r="S263" s="44">
        <f>SUBTOTAL(9,S142:S262)</f>
        <v>0</v>
      </c>
    </row>
    <row r="264" spans="1:21" ht="6.75" customHeight="1" x14ac:dyDescent="0.2">
      <c r="C264" s="8"/>
      <c r="D264" s="8"/>
      <c r="E264" s="8"/>
      <c r="F264" s="8"/>
      <c r="H264" s="8"/>
      <c r="J264" s="23"/>
      <c r="O264" s="23"/>
      <c r="P264" s="23"/>
      <c r="R264" s="23"/>
      <c r="S264" s="23"/>
    </row>
    <row r="265" spans="1:21" x14ac:dyDescent="0.2">
      <c r="C265" s="9">
        <f>SUBTOTAL(9,C4:C264)</f>
        <v>1</v>
      </c>
      <c r="D265" s="9">
        <f>SUBTOTAL(9,D4:D264)</f>
        <v>0.99999999999999933</v>
      </c>
      <c r="E265" s="9">
        <f>SUBTOTAL(9,E4:E264)</f>
        <v>1.0000000000000016</v>
      </c>
      <c r="F265" s="9">
        <f>SUBTOTAL(9,F4:F264)</f>
        <v>0.99999999999999889</v>
      </c>
      <c r="H265" s="9">
        <f>SUBTOTAL(9,H4:H264)</f>
        <v>0.99999999999999933</v>
      </c>
      <c r="J265" s="17">
        <f>SUBTOTAL(9,J4:J264)</f>
        <v>46208224.87999998</v>
      </c>
      <c r="L265" s="45">
        <f>+J265/payroll!F265</f>
        <v>5.5304282140183989E-3</v>
      </c>
      <c r="N265" s="37"/>
      <c r="O265" s="17">
        <f>SUBTOTAL(9,O4:O264)</f>
        <v>52475078.375382751</v>
      </c>
      <c r="P265" s="17">
        <f>SUBTOTAL(9,P4:P264)</f>
        <v>-5251291.120000001</v>
      </c>
      <c r="Q265" s="37"/>
      <c r="R265" s="9">
        <f>SUBTOTAL(9,R4:R264)</f>
        <v>0.99999999999999933</v>
      </c>
      <c r="S265" s="9">
        <f>SUBTOTAL(9,S4:S264)</f>
        <v>0</v>
      </c>
      <c r="U265" s="37"/>
    </row>
    <row r="266" spans="1:21" ht="6" customHeight="1" x14ac:dyDescent="0.2">
      <c r="J266" s="17"/>
      <c r="O266" s="17"/>
      <c r="P266" s="17"/>
      <c r="R266" s="17"/>
      <c r="S266" s="17"/>
    </row>
    <row r="267" spans="1:21" ht="6" customHeight="1" x14ac:dyDescent="0.2">
      <c r="J267" s="17"/>
      <c r="O267" s="17"/>
      <c r="P267" s="17"/>
      <c r="R267" s="17"/>
      <c r="S267" s="17"/>
    </row>
    <row r="268" spans="1:21" x14ac:dyDescent="0.2">
      <c r="H268" s="46" t="s">
        <v>576</v>
      </c>
      <c r="J268" s="17">
        <v>38000000</v>
      </c>
      <c r="O268" s="17">
        <v>42000000</v>
      </c>
      <c r="P268" s="17">
        <f>+J268-O268</f>
        <v>-4000000</v>
      </c>
      <c r="R268" s="17"/>
      <c r="S268" s="17"/>
    </row>
    <row r="269" spans="1:21" x14ac:dyDescent="0.2">
      <c r="H269" s="10" t="s">
        <v>513</v>
      </c>
      <c r="J269" s="17">
        <v>-4482761.8899999997</v>
      </c>
      <c r="O269" s="17">
        <v>-3000000</v>
      </c>
      <c r="P269" s="17">
        <f>+J269-O269</f>
        <v>-1482761.8899999997</v>
      </c>
      <c r="R269" s="17"/>
      <c r="S269" s="17"/>
    </row>
    <row r="270" spans="1:21" x14ac:dyDescent="0.2">
      <c r="H270" s="10" t="s">
        <v>557</v>
      </c>
      <c r="J270" s="17">
        <f>11071306+1638210+390304</f>
        <v>13099820</v>
      </c>
      <c r="O270" s="17">
        <f>3362877+7108429+1638210+600000</f>
        <v>12709516</v>
      </c>
      <c r="P270" s="17">
        <f>+J270-O270</f>
        <v>390304</v>
      </c>
      <c r="R270" s="17"/>
      <c r="S270" s="17"/>
    </row>
    <row r="271" spans="1:21" x14ac:dyDescent="0.2">
      <c r="H271" s="10" t="s">
        <v>513</v>
      </c>
      <c r="J271" s="17">
        <v>-408833.23</v>
      </c>
      <c r="O271" s="17">
        <v>-250000</v>
      </c>
      <c r="P271" s="17">
        <f>+J271-O271</f>
        <v>-158833.22999999998</v>
      </c>
      <c r="R271" s="17"/>
      <c r="S271" s="17"/>
    </row>
    <row r="272" spans="1:21" ht="6.75" customHeight="1" x14ac:dyDescent="0.2">
      <c r="J272" s="17"/>
      <c r="O272" s="17"/>
      <c r="P272" s="17"/>
      <c r="R272" s="17"/>
      <c r="S272" s="17"/>
    </row>
    <row r="273" spans="1:19" ht="13.5" thickBot="1" x14ac:dyDescent="0.25">
      <c r="J273" s="18">
        <f>SUM(J268:J272)</f>
        <v>46208224.880000003</v>
      </c>
      <c r="O273" s="18">
        <f>SUM(O268:O272)</f>
        <v>51459516</v>
      </c>
      <c r="P273" s="18">
        <f>SUM(P268:P272)</f>
        <v>-5251291.1199999992</v>
      </c>
      <c r="R273" s="43"/>
      <c r="S273" s="17"/>
    </row>
    <row r="274" spans="1:19" ht="12.75" customHeight="1" thickTop="1" x14ac:dyDescent="0.2">
      <c r="A274" s="39"/>
      <c r="J274" s="17"/>
      <c r="O274" s="17"/>
      <c r="P274" s="17"/>
      <c r="R274" s="17"/>
      <c r="S274" s="17"/>
    </row>
    <row r="275" spans="1:19" x14ac:dyDescent="0.2">
      <c r="J275" s="17"/>
      <c r="O275" s="17"/>
      <c r="P275" s="17"/>
      <c r="R275" s="17"/>
      <c r="S275" s="17"/>
    </row>
    <row r="276" spans="1:19" x14ac:dyDescent="0.2">
      <c r="J276" s="17"/>
      <c r="O276" s="17"/>
      <c r="P276" s="17"/>
      <c r="R276" s="17"/>
      <c r="S276" s="17"/>
    </row>
    <row r="277" spans="1:19" x14ac:dyDescent="0.2">
      <c r="J277" s="17"/>
      <c r="O277" s="17"/>
      <c r="P277" s="17"/>
      <c r="R277" s="17"/>
      <c r="S277" s="17"/>
    </row>
    <row r="278" spans="1:19" x14ac:dyDescent="0.2">
      <c r="J278" s="17"/>
      <c r="O278" s="17"/>
      <c r="P278" s="17"/>
      <c r="R278" s="17"/>
      <c r="S278" s="17"/>
    </row>
    <row r="279" spans="1:19" x14ac:dyDescent="0.2">
      <c r="J279" s="17"/>
    </row>
    <row r="280" spans="1:19" x14ac:dyDescent="0.2">
      <c r="J280" s="17"/>
    </row>
    <row r="281" spans="1:19" x14ac:dyDescent="0.2">
      <c r="J281" s="17"/>
    </row>
    <row r="282" spans="1:19" x14ac:dyDescent="0.2">
      <c r="J282" s="17"/>
    </row>
    <row r="283" spans="1:19" x14ac:dyDescent="0.2">
      <c r="J283" s="17"/>
    </row>
    <row r="284" spans="1:19" x14ac:dyDescent="0.2">
      <c r="J284" s="17"/>
    </row>
    <row r="285" spans="1:19" x14ac:dyDescent="0.2">
      <c r="J285" s="17"/>
    </row>
  </sheetData>
  <autoFilter ref="P3:P262"/>
  <dataConsolidate/>
  <phoneticPr fontId="6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2014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G269"/>
  <sheetViews>
    <sheetView zoomScale="95" workbookViewId="0">
      <pane xSplit="2" ySplit="3" topLeftCell="C117" activePane="bottomRight" state="frozen"/>
      <selection activeCell="D52" sqref="D52"/>
      <selection pane="topRight" activeCell="D52" sqref="D52"/>
      <selection pane="bottomLeft" activeCell="D52" sqref="D52"/>
      <selection pane="bottomRight" activeCell="B268" sqref="B268"/>
    </sheetView>
  </sheetViews>
  <sheetFormatPr defaultRowHeight="12.75" outlineLevelRow="1" x14ac:dyDescent="0.2"/>
  <cols>
    <col min="1" max="1" width="6.85546875" bestFit="1" customWidth="1"/>
    <col min="2" max="2" width="39.28515625" customWidth="1"/>
    <col min="3" max="3" width="16.85546875" bestFit="1" customWidth="1"/>
    <col min="4" max="4" width="17" bestFit="1" customWidth="1"/>
    <col min="5" max="6" width="16.85546875" bestFit="1" customWidth="1"/>
    <col min="7" max="7" width="11.7109375" style="4" customWidth="1"/>
  </cols>
  <sheetData>
    <row r="2" spans="1:7" x14ac:dyDescent="0.2">
      <c r="A2" s="20" t="s">
        <v>462</v>
      </c>
      <c r="B2" s="20"/>
      <c r="F2" s="1" t="s">
        <v>442</v>
      </c>
      <c r="G2" s="1" t="s">
        <v>3</v>
      </c>
    </row>
    <row r="3" spans="1:7" x14ac:dyDescent="0.2">
      <c r="A3" s="12" t="s">
        <v>460</v>
      </c>
      <c r="B3" s="12" t="s">
        <v>461</v>
      </c>
      <c r="C3" s="12" t="s">
        <v>558</v>
      </c>
      <c r="D3" s="12" t="s">
        <v>561</v>
      </c>
      <c r="E3" s="12" t="s">
        <v>568</v>
      </c>
      <c r="F3" s="12" t="s">
        <v>443</v>
      </c>
      <c r="G3" s="12" t="s">
        <v>5</v>
      </c>
    </row>
    <row r="5" spans="1:7" x14ac:dyDescent="0.2">
      <c r="A5" t="s">
        <v>7</v>
      </c>
      <c r="B5" t="s">
        <v>521</v>
      </c>
      <c r="C5" s="17">
        <v>24903928.920000002</v>
      </c>
      <c r="D5" s="17">
        <v>26306669.899999999</v>
      </c>
      <c r="E5" s="17">
        <v>23682006.41</v>
      </c>
      <c r="F5" s="17">
        <f t="shared" ref="F5:F54" si="0">IF(C5&gt;0,(+C5+(D5*2)+(E5*3))/6,IF(D5&gt;0,((D5*2)+(E5*3))/5,E5))</f>
        <v>24760547.991666663</v>
      </c>
      <c r="G5" s="4">
        <f t="shared" ref="G5:G37" si="1">+F5/$F$265</f>
        <v>2.9634644819896395E-3</v>
      </c>
    </row>
    <row r="6" spans="1:7" x14ac:dyDescent="0.2">
      <c r="A6" t="s">
        <v>8</v>
      </c>
      <c r="B6" t="s">
        <v>522</v>
      </c>
      <c r="C6" s="17">
        <v>26136592</v>
      </c>
      <c r="D6" s="17">
        <v>28888686</v>
      </c>
      <c r="E6" s="17">
        <v>25150607</v>
      </c>
      <c r="F6" s="17">
        <f t="shared" si="0"/>
        <v>26560964.166666668</v>
      </c>
      <c r="G6" s="4">
        <f t="shared" si="1"/>
        <v>3.1789471679628195E-3</v>
      </c>
    </row>
    <row r="7" spans="1:7" x14ac:dyDescent="0.2">
      <c r="A7" t="s">
        <v>9</v>
      </c>
      <c r="B7" t="s">
        <v>10</v>
      </c>
      <c r="C7" s="17">
        <v>24392612.420000002</v>
      </c>
      <c r="D7" s="17">
        <v>26636683.620000001</v>
      </c>
      <c r="E7" s="17">
        <v>23724957.629999999</v>
      </c>
      <c r="F7" s="17">
        <f t="shared" si="0"/>
        <v>24806808.758333337</v>
      </c>
      <c r="G7" s="4">
        <f t="shared" si="1"/>
        <v>2.9690011986637792E-3</v>
      </c>
    </row>
    <row r="8" spans="1:7" x14ac:dyDescent="0.2">
      <c r="A8" t="s">
        <v>11</v>
      </c>
      <c r="B8" t="s">
        <v>12</v>
      </c>
      <c r="C8" s="17">
        <v>11858924</v>
      </c>
      <c r="D8" s="17">
        <v>11816906.98</v>
      </c>
      <c r="E8" s="17">
        <v>12597562.720000001</v>
      </c>
      <c r="F8" s="17">
        <f t="shared" si="0"/>
        <v>12214237.686666667</v>
      </c>
      <c r="G8" s="4">
        <f t="shared" si="1"/>
        <v>1.4618601967613214E-3</v>
      </c>
    </row>
    <row r="9" spans="1:7" x14ac:dyDescent="0.2">
      <c r="A9" t="s">
        <v>13</v>
      </c>
      <c r="B9" t="s">
        <v>14</v>
      </c>
      <c r="C9" s="17">
        <v>1188096</v>
      </c>
      <c r="D9" s="17">
        <v>1229356</v>
      </c>
      <c r="E9" s="17">
        <v>1035842</v>
      </c>
      <c r="F9" s="17">
        <f t="shared" si="0"/>
        <v>1125722.3333333333</v>
      </c>
      <c r="G9" s="4">
        <f t="shared" si="1"/>
        <v>1.3473199997587299E-4</v>
      </c>
    </row>
    <row r="10" spans="1:7" x14ac:dyDescent="0.2">
      <c r="A10" t="s">
        <v>15</v>
      </c>
      <c r="B10" t="s">
        <v>16</v>
      </c>
      <c r="C10" s="17">
        <v>1983159</v>
      </c>
      <c r="D10" s="17">
        <v>1952346</v>
      </c>
      <c r="E10" s="17">
        <v>1996752</v>
      </c>
      <c r="F10" s="17">
        <f t="shared" si="0"/>
        <v>1979684.5</v>
      </c>
      <c r="G10" s="4">
        <f t="shared" si="1"/>
        <v>2.3693840311086434E-4</v>
      </c>
    </row>
    <row r="11" spans="1:7" x14ac:dyDescent="0.2">
      <c r="A11" t="s">
        <v>17</v>
      </c>
      <c r="B11" t="s">
        <v>18</v>
      </c>
      <c r="C11" s="17">
        <v>5177470.71</v>
      </c>
      <c r="D11" s="17">
        <v>5320095</v>
      </c>
      <c r="E11" s="17">
        <v>5211951.62</v>
      </c>
      <c r="F11" s="17">
        <f t="shared" si="0"/>
        <v>5242252.5949999997</v>
      </c>
      <c r="G11" s="4">
        <f t="shared" si="1"/>
        <v>6.2741864098197705E-4</v>
      </c>
    </row>
    <row r="12" spans="1:7" x14ac:dyDescent="0.2">
      <c r="A12" t="s">
        <v>19</v>
      </c>
      <c r="B12" t="s">
        <v>20</v>
      </c>
      <c r="C12" s="17">
        <v>1454671</v>
      </c>
      <c r="D12" s="17">
        <v>1104893</v>
      </c>
      <c r="E12" s="17">
        <v>1103435</v>
      </c>
      <c r="F12" s="17">
        <f t="shared" si="0"/>
        <v>1162460.3333333333</v>
      </c>
      <c r="G12" s="4">
        <f t="shared" si="1"/>
        <v>1.3912898497701176E-4</v>
      </c>
    </row>
    <row r="13" spans="1:7" x14ac:dyDescent="0.2">
      <c r="A13" t="s">
        <v>21</v>
      </c>
      <c r="B13" t="s">
        <v>22</v>
      </c>
      <c r="C13" s="17">
        <v>5023870.78</v>
      </c>
      <c r="D13" s="17">
        <v>4854212.6500000004</v>
      </c>
      <c r="E13" s="17">
        <v>4901275</v>
      </c>
      <c r="F13" s="17">
        <f t="shared" si="0"/>
        <v>4906020.1800000006</v>
      </c>
      <c r="G13" s="4">
        <f t="shared" si="1"/>
        <v>5.8717668753726943E-4</v>
      </c>
    </row>
    <row r="14" spans="1:7" x14ac:dyDescent="0.2">
      <c r="A14" t="s">
        <v>23</v>
      </c>
      <c r="B14" t="s">
        <v>24</v>
      </c>
      <c r="C14" s="17">
        <v>12750121.9</v>
      </c>
      <c r="D14" s="17">
        <v>13157084.5</v>
      </c>
      <c r="E14" s="17">
        <v>13538576.529999999</v>
      </c>
      <c r="F14" s="17">
        <f t="shared" si="0"/>
        <v>13280003.414999999</v>
      </c>
      <c r="G14" s="4">
        <f t="shared" si="1"/>
        <v>1.5894162945948836E-3</v>
      </c>
    </row>
    <row r="15" spans="1:7" x14ac:dyDescent="0.2">
      <c r="A15" t="s">
        <v>25</v>
      </c>
      <c r="B15" t="s">
        <v>26</v>
      </c>
      <c r="C15" s="17">
        <v>397541</v>
      </c>
      <c r="D15" s="17">
        <v>375297.78</v>
      </c>
      <c r="E15" s="17">
        <v>340604.95</v>
      </c>
      <c r="F15" s="17">
        <f t="shared" si="0"/>
        <v>361658.56833333336</v>
      </c>
      <c r="G15" s="4">
        <f t="shared" si="1"/>
        <v>4.3285080856197751E-5</v>
      </c>
    </row>
    <row r="16" spans="1:7" x14ac:dyDescent="0.2">
      <c r="A16" t="s">
        <v>555</v>
      </c>
      <c r="B16" t="s">
        <v>556</v>
      </c>
      <c r="C16" s="17"/>
      <c r="D16" s="17">
        <v>527991</v>
      </c>
      <c r="E16" s="17">
        <v>595743</v>
      </c>
      <c r="F16" s="17">
        <f>IF(C16&gt;0,(+C16+(D16*2)+(E16*3))/6,IF(D16&gt;0,((D16*2)+(E16*3))/5,E16))</f>
        <v>568642.19999999995</v>
      </c>
      <c r="G16" s="4">
        <f>+F16/$F$265</f>
        <v>6.8057902564498904E-5</v>
      </c>
    </row>
    <row r="17" spans="1:7" x14ac:dyDescent="0.2">
      <c r="A17" t="s">
        <v>27</v>
      </c>
      <c r="B17" t="s">
        <v>523</v>
      </c>
      <c r="C17" s="17">
        <v>3146003.23</v>
      </c>
      <c r="D17" s="17">
        <v>3476395</v>
      </c>
      <c r="E17" s="17">
        <v>3452037.1</v>
      </c>
      <c r="F17" s="17">
        <f t="shared" si="0"/>
        <v>3409150.7550000004</v>
      </c>
      <c r="G17" s="4">
        <f t="shared" si="1"/>
        <v>4.0802397344319138E-4</v>
      </c>
    </row>
    <row r="18" spans="1:7" x14ac:dyDescent="0.2">
      <c r="A18" t="s">
        <v>28</v>
      </c>
      <c r="B18" t="s">
        <v>524</v>
      </c>
      <c r="C18" s="17">
        <v>2585234</v>
      </c>
      <c r="D18" s="17">
        <v>2794258</v>
      </c>
      <c r="E18" s="17">
        <v>2673349</v>
      </c>
      <c r="F18" s="17">
        <f t="shared" si="0"/>
        <v>2698966.1666666665</v>
      </c>
      <c r="G18" s="4">
        <f t="shared" si="1"/>
        <v>3.2302557987409151E-4</v>
      </c>
    </row>
    <row r="19" spans="1:7" x14ac:dyDescent="0.2">
      <c r="A19" t="s">
        <v>29</v>
      </c>
      <c r="B19" t="s">
        <v>525</v>
      </c>
      <c r="C19" s="17">
        <v>2541482.54</v>
      </c>
      <c r="D19" s="17">
        <v>2644106.4300000002</v>
      </c>
      <c r="E19" s="17">
        <v>2555720.71</v>
      </c>
      <c r="F19" s="17">
        <f t="shared" si="0"/>
        <v>2582809.5883333334</v>
      </c>
      <c r="G19" s="4">
        <f t="shared" si="1"/>
        <v>3.091233877919077E-4</v>
      </c>
    </row>
    <row r="20" spans="1:7" x14ac:dyDescent="0.2">
      <c r="A20" t="s">
        <v>30</v>
      </c>
      <c r="B20" t="s">
        <v>526</v>
      </c>
      <c r="C20" s="17">
        <v>2704010.61</v>
      </c>
      <c r="D20" s="17">
        <v>2759884.87</v>
      </c>
      <c r="E20" s="17">
        <v>2628530</v>
      </c>
      <c r="F20" s="17">
        <f t="shared" si="0"/>
        <v>2684895.0583333331</v>
      </c>
      <c r="G20" s="4">
        <f t="shared" si="1"/>
        <v>3.2134148024180162E-4</v>
      </c>
    </row>
    <row r="21" spans="1:7" x14ac:dyDescent="0.2">
      <c r="A21" t="s">
        <v>31</v>
      </c>
      <c r="B21" t="s">
        <v>527</v>
      </c>
      <c r="C21" s="17">
        <v>4803123.57</v>
      </c>
      <c r="D21" s="17">
        <v>4864841.5599999996</v>
      </c>
      <c r="E21" s="17">
        <v>4724795.57</v>
      </c>
      <c r="F21" s="17">
        <f t="shared" si="0"/>
        <v>4784532.2333333334</v>
      </c>
      <c r="G21" s="4">
        <f t="shared" si="1"/>
        <v>5.7263641100309545E-4</v>
      </c>
    </row>
    <row r="22" spans="1:7" x14ac:dyDescent="0.2">
      <c r="A22" t="s">
        <v>32</v>
      </c>
      <c r="B22" t="s">
        <v>528</v>
      </c>
      <c r="C22" s="17">
        <v>1173345</v>
      </c>
      <c r="D22" s="17">
        <v>1228768</v>
      </c>
      <c r="E22" s="17">
        <v>1210660</v>
      </c>
      <c r="F22" s="17">
        <f t="shared" si="0"/>
        <v>1210476.8333333333</v>
      </c>
      <c r="G22" s="4">
        <f t="shared" si="1"/>
        <v>1.4487583647429471E-4</v>
      </c>
    </row>
    <row r="23" spans="1:7" x14ac:dyDescent="0.2">
      <c r="A23" t="s">
        <v>33</v>
      </c>
      <c r="B23" t="s">
        <v>529</v>
      </c>
      <c r="C23" s="17">
        <v>1518871.34</v>
      </c>
      <c r="D23" s="17">
        <v>1597084.74</v>
      </c>
      <c r="E23" s="17">
        <v>1548084.72</v>
      </c>
      <c r="F23" s="17">
        <f t="shared" si="0"/>
        <v>1559549.1633333333</v>
      </c>
      <c r="G23" s="4">
        <f t="shared" si="1"/>
        <v>1.8665453426194151E-4</v>
      </c>
    </row>
    <row r="24" spans="1:7" x14ac:dyDescent="0.2">
      <c r="A24" t="s">
        <v>34</v>
      </c>
      <c r="B24" t="s">
        <v>530</v>
      </c>
      <c r="C24" s="17">
        <v>1237468.3600000001</v>
      </c>
      <c r="D24" s="17">
        <v>1302195.3899999999</v>
      </c>
      <c r="E24" s="17">
        <v>1235102</v>
      </c>
      <c r="F24" s="17">
        <f t="shared" si="0"/>
        <v>1257860.8566666667</v>
      </c>
      <c r="G24" s="4">
        <f t="shared" si="1"/>
        <v>1.5054699004526419E-4</v>
      </c>
    </row>
    <row r="25" spans="1:7" x14ac:dyDescent="0.2">
      <c r="A25" t="s">
        <v>35</v>
      </c>
      <c r="B25" t="s">
        <v>531</v>
      </c>
      <c r="C25" s="17">
        <v>1563231.54</v>
      </c>
      <c r="D25" s="17">
        <v>1702610</v>
      </c>
      <c r="E25" s="17">
        <v>1608392</v>
      </c>
      <c r="F25" s="17">
        <f t="shared" si="0"/>
        <v>1632271.2566666666</v>
      </c>
      <c r="G25" s="4">
        <f t="shared" si="1"/>
        <v>1.9535827299671426E-4</v>
      </c>
    </row>
    <row r="26" spans="1:7" x14ac:dyDescent="0.2">
      <c r="A26" t="s">
        <v>36</v>
      </c>
      <c r="B26" t="s">
        <v>532</v>
      </c>
      <c r="C26" s="17">
        <v>1190623.3799999999</v>
      </c>
      <c r="D26" s="17">
        <v>1212793.01</v>
      </c>
      <c r="E26" s="17">
        <v>1213041.44</v>
      </c>
      <c r="F26" s="17">
        <f t="shared" si="0"/>
        <v>1209222.2866666666</v>
      </c>
      <c r="G26" s="4">
        <f t="shared" si="1"/>
        <v>1.4472568614285147E-4</v>
      </c>
    </row>
    <row r="27" spans="1:7" x14ac:dyDescent="0.2">
      <c r="A27" t="s">
        <v>37</v>
      </c>
      <c r="B27" t="s">
        <v>533</v>
      </c>
      <c r="C27" s="17">
        <v>1209427</v>
      </c>
      <c r="D27" s="17">
        <v>1054951.99</v>
      </c>
      <c r="E27" s="17">
        <v>1149077</v>
      </c>
      <c r="F27" s="17">
        <f t="shared" si="0"/>
        <v>1127760.33</v>
      </c>
      <c r="G27" s="4">
        <f t="shared" si="1"/>
        <v>1.3497591746663745E-4</v>
      </c>
    </row>
    <row r="28" spans="1:7" x14ac:dyDescent="0.2">
      <c r="A28" t="s">
        <v>38</v>
      </c>
      <c r="B28" t="s">
        <v>534</v>
      </c>
      <c r="C28" s="17">
        <v>1267569.1200000001</v>
      </c>
      <c r="D28" s="17">
        <v>1277886</v>
      </c>
      <c r="E28" s="17">
        <v>1268290.3799999999</v>
      </c>
      <c r="F28" s="17">
        <f t="shared" si="0"/>
        <v>1271368.71</v>
      </c>
      <c r="G28" s="4">
        <f t="shared" si="1"/>
        <v>1.5216367654165074E-4</v>
      </c>
    </row>
    <row r="29" spans="1:7" x14ac:dyDescent="0.2">
      <c r="A29" t="s">
        <v>39</v>
      </c>
      <c r="B29" t="s">
        <v>535</v>
      </c>
      <c r="C29" s="36">
        <v>1972363</v>
      </c>
      <c r="D29" s="17">
        <v>1995318.08</v>
      </c>
      <c r="E29" s="17">
        <v>2162847.13</v>
      </c>
      <c r="F29" s="17">
        <f t="shared" si="0"/>
        <v>2075256.7583333335</v>
      </c>
      <c r="G29" s="4">
        <f t="shared" si="1"/>
        <v>2.4837696227077041E-4</v>
      </c>
    </row>
    <row r="30" spans="1:7" x14ac:dyDescent="0.2">
      <c r="A30" t="s">
        <v>40</v>
      </c>
      <c r="B30" t="s">
        <v>536</v>
      </c>
      <c r="C30" s="17">
        <v>3451345.96</v>
      </c>
      <c r="D30" s="17">
        <v>3466877.37</v>
      </c>
      <c r="E30" s="17">
        <v>3392886.77</v>
      </c>
      <c r="F30" s="17">
        <f t="shared" si="0"/>
        <v>3427293.5016666665</v>
      </c>
      <c r="G30" s="4">
        <f t="shared" si="1"/>
        <v>4.1019538682913488E-4</v>
      </c>
    </row>
    <row r="31" spans="1:7" x14ac:dyDescent="0.2">
      <c r="A31" t="s">
        <v>41</v>
      </c>
      <c r="B31" t="s">
        <v>537</v>
      </c>
      <c r="C31" s="17">
        <v>75100074</v>
      </c>
      <c r="D31" s="17">
        <v>75418064</v>
      </c>
      <c r="E31" s="17">
        <v>77146260</v>
      </c>
      <c r="F31" s="17">
        <f t="shared" si="0"/>
        <v>76229163.666666672</v>
      </c>
      <c r="G31" s="4">
        <f t="shared" si="1"/>
        <v>9.1234822062084744E-3</v>
      </c>
    </row>
    <row r="32" spans="1:7" x14ac:dyDescent="0.2">
      <c r="A32" t="s">
        <v>42</v>
      </c>
      <c r="B32" t="s">
        <v>43</v>
      </c>
      <c r="C32" s="17">
        <v>813796</v>
      </c>
      <c r="D32" s="17">
        <v>804327.46</v>
      </c>
      <c r="E32" s="17">
        <v>790722</v>
      </c>
      <c r="F32" s="17">
        <f t="shared" si="0"/>
        <v>799102.82</v>
      </c>
      <c r="G32" s="4">
        <f t="shared" si="1"/>
        <v>9.5640566005435946E-5</v>
      </c>
    </row>
    <row r="33" spans="1:7" x14ac:dyDescent="0.2">
      <c r="A33" t="s">
        <v>44</v>
      </c>
      <c r="B33" t="s">
        <v>45</v>
      </c>
      <c r="C33" s="17">
        <v>559840.77</v>
      </c>
      <c r="D33" s="17">
        <v>548770</v>
      </c>
      <c r="E33" s="17">
        <v>456511</v>
      </c>
      <c r="F33" s="17">
        <f t="shared" si="0"/>
        <v>504485.62833333336</v>
      </c>
      <c r="G33" s="4">
        <f t="shared" si="1"/>
        <v>6.0379327700793245E-5</v>
      </c>
    </row>
    <row r="34" spans="1:7" x14ac:dyDescent="0.2">
      <c r="A34" t="s">
        <v>46</v>
      </c>
      <c r="B34" t="s">
        <v>47</v>
      </c>
      <c r="C34" s="17">
        <v>16413265.59</v>
      </c>
      <c r="D34" s="17">
        <v>16653413</v>
      </c>
      <c r="E34" s="17">
        <v>16460273.1</v>
      </c>
      <c r="F34" s="17">
        <f t="shared" si="0"/>
        <v>16516818.481666667</v>
      </c>
      <c r="G34" s="4">
        <f t="shared" si="1"/>
        <v>1.9768142830426318E-3</v>
      </c>
    </row>
    <row r="35" spans="1:7" x14ac:dyDescent="0.2">
      <c r="A35" t="s">
        <v>48</v>
      </c>
      <c r="B35" t="s">
        <v>49</v>
      </c>
      <c r="C35" s="17">
        <v>201784862</v>
      </c>
      <c r="D35" s="17">
        <v>198161106.82999998</v>
      </c>
      <c r="E35" s="17">
        <v>197303862.72999999</v>
      </c>
      <c r="F35" s="17">
        <f t="shared" si="0"/>
        <v>198336443.97499999</v>
      </c>
      <c r="G35" s="4">
        <f t="shared" si="1"/>
        <v>2.3737883644653433E-2</v>
      </c>
    </row>
    <row r="36" spans="1:7" x14ac:dyDescent="0.2">
      <c r="A36" t="s">
        <v>50</v>
      </c>
      <c r="B36" t="s">
        <v>503</v>
      </c>
      <c r="C36" s="17">
        <v>15813837.93</v>
      </c>
      <c r="D36" s="17">
        <v>13259207.99</v>
      </c>
      <c r="E36" s="17">
        <v>12787111.34</v>
      </c>
      <c r="F36" s="17">
        <f t="shared" si="0"/>
        <v>13448931.321666665</v>
      </c>
      <c r="G36" s="4">
        <f t="shared" si="1"/>
        <v>1.6096344194761266E-3</v>
      </c>
    </row>
    <row r="37" spans="1:7" x14ac:dyDescent="0.2">
      <c r="A37" t="s">
        <v>51</v>
      </c>
      <c r="B37" t="s">
        <v>52</v>
      </c>
      <c r="C37" s="17">
        <v>172080049.89000002</v>
      </c>
      <c r="D37" s="17">
        <v>163583324.5</v>
      </c>
      <c r="E37" s="17">
        <v>157917391.68000001</v>
      </c>
      <c r="F37" s="17">
        <f t="shared" si="0"/>
        <v>162166478.98833334</v>
      </c>
      <c r="G37" s="4">
        <f t="shared" si="1"/>
        <v>1.9408883874984746E-2</v>
      </c>
    </row>
    <row r="38" spans="1:7" x14ac:dyDescent="0.2">
      <c r="A38" t="s">
        <v>53</v>
      </c>
      <c r="B38" t="s">
        <v>54</v>
      </c>
      <c r="C38" s="17">
        <v>38708307.869999997</v>
      </c>
      <c r="D38" s="17">
        <v>37683552</v>
      </c>
      <c r="E38" s="17">
        <v>40557945</v>
      </c>
      <c r="F38" s="17">
        <f t="shared" si="0"/>
        <v>39291541.145000003</v>
      </c>
      <c r="G38" s="4">
        <f t="shared" ref="G38:G64" si="2">+F38/$F$265</f>
        <v>4.7026053973050373E-3</v>
      </c>
    </row>
    <row r="39" spans="1:7" x14ac:dyDescent="0.2">
      <c r="A39" t="s">
        <v>55</v>
      </c>
      <c r="B39" t="s">
        <v>56</v>
      </c>
      <c r="C39" s="17">
        <v>6611584.4000000004</v>
      </c>
      <c r="D39" s="17">
        <v>6668034</v>
      </c>
      <c r="E39" s="17">
        <v>5991422.0199999996</v>
      </c>
      <c r="F39" s="17">
        <f t="shared" si="0"/>
        <v>6320319.7433333322</v>
      </c>
      <c r="G39" s="4">
        <f t="shared" si="2"/>
        <v>7.5644703342147082E-4</v>
      </c>
    </row>
    <row r="40" spans="1:7" x14ac:dyDescent="0.2">
      <c r="A40" t="s">
        <v>57</v>
      </c>
      <c r="B40" t="s">
        <v>58</v>
      </c>
      <c r="C40" s="17">
        <v>10681117</v>
      </c>
      <c r="D40" s="17">
        <v>9775352</v>
      </c>
      <c r="E40" s="17">
        <v>9496845.9000000004</v>
      </c>
      <c r="F40" s="17">
        <f t="shared" si="0"/>
        <v>9787059.7833333332</v>
      </c>
      <c r="G40" s="4">
        <f t="shared" si="2"/>
        <v>1.1713635764757273E-3</v>
      </c>
    </row>
    <row r="41" spans="1:7" x14ac:dyDescent="0.2">
      <c r="A41" t="s">
        <v>59</v>
      </c>
      <c r="B41" t="s">
        <v>60</v>
      </c>
      <c r="C41" s="17">
        <v>14017626</v>
      </c>
      <c r="D41" s="17">
        <v>13109317</v>
      </c>
      <c r="E41" s="17">
        <v>12597914</v>
      </c>
      <c r="F41" s="17">
        <f t="shared" si="0"/>
        <v>13005000.333333334</v>
      </c>
      <c r="G41" s="4">
        <f t="shared" si="2"/>
        <v>1.5565025696954533E-3</v>
      </c>
    </row>
    <row r="42" spans="1:7" x14ac:dyDescent="0.2">
      <c r="A42" t="s">
        <v>61</v>
      </c>
      <c r="B42" t="s">
        <v>538</v>
      </c>
      <c r="C42" s="17">
        <v>5210091</v>
      </c>
      <c r="D42" s="17">
        <v>5471750</v>
      </c>
      <c r="E42" s="17">
        <v>5514428.7300000004</v>
      </c>
      <c r="F42" s="17">
        <f t="shared" si="0"/>
        <v>5449479.5316666672</v>
      </c>
      <c r="G42" s="4">
        <f t="shared" si="2"/>
        <v>6.5222058263245532E-4</v>
      </c>
    </row>
    <row r="43" spans="1:7" x14ac:dyDescent="0.2">
      <c r="A43" t="s">
        <v>62</v>
      </c>
      <c r="B43" t="s">
        <v>63</v>
      </c>
      <c r="C43" s="17">
        <v>16280803.439999999</v>
      </c>
      <c r="D43" s="17">
        <v>15493824</v>
      </c>
      <c r="E43" s="17">
        <v>14226377</v>
      </c>
      <c r="F43" s="17">
        <f t="shared" si="0"/>
        <v>14991263.74</v>
      </c>
      <c r="G43" s="4">
        <f t="shared" si="2"/>
        <v>1.7942283687978585E-3</v>
      </c>
    </row>
    <row r="44" spans="1:7" x14ac:dyDescent="0.2">
      <c r="A44" t="s">
        <v>64</v>
      </c>
      <c r="B44" t="s">
        <v>539</v>
      </c>
      <c r="C44" s="17">
        <v>144191026</v>
      </c>
      <c r="D44" s="17">
        <v>141154503</v>
      </c>
      <c r="E44" s="17">
        <v>137515085</v>
      </c>
      <c r="F44" s="17">
        <f t="shared" si="0"/>
        <v>139840881.16666666</v>
      </c>
      <c r="G44" s="4">
        <f t="shared" si="2"/>
        <v>1.6736846236481695E-2</v>
      </c>
    </row>
    <row r="45" spans="1:7" x14ac:dyDescent="0.2">
      <c r="A45" t="s">
        <v>569</v>
      </c>
      <c r="B45" t="s">
        <v>570</v>
      </c>
      <c r="C45" s="17">
        <v>432109</v>
      </c>
      <c r="D45" s="17">
        <v>406544</v>
      </c>
      <c r="E45" s="17">
        <v>424803</v>
      </c>
      <c r="F45" s="17">
        <f t="shared" si="0"/>
        <v>419934.33333333331</v>
      </c>
      <c r="G45" s="4">
        <f t="shared" si="2"/>
        <v>5.0259811778808902E-5</v>
      </c>
    </row>
    <row r="46" spans="1:7" x14ac:dyDescent="0.2">
      <c r="A46" t="s">
        <v>65</v>
      </c>
      <c r="B46" t="s">
        <v>66</v>
      </c>
      <c r="C46" s="17">
        <v>4662093</v>
      </c>
      <c r="D46" s="17">
        <v>4480744.99</v>
      </c>
      <c r="E46" s="17">
        <v>4877297.8899999997</v>
      </c>
      <c r="F46" s="17">
        <f t="shared" si="0"/>
        <v>4709246.1083333334</v>
      </c>
      <c r="G46" s="4">
        <f t="shared" si="2"/>
        <v>5.6362579631479286E-4</v>
      </c>
    </row>
    <row r="47" spans="1:7" x14ac:dyDescent="0.2">
      <c r="A47" t="s">
        <v>67</v>
      </c>
      <c r="B47" t="s">
        <v>68</v>
      </c>
      <c r="C47" s="17">
        <v>20234967.390000001</v>
      </c>
      <c r="D47" s="17">
        <v>22329253</v>
      </c>
      <c r="E47" s="17">
        <v>19338236</v>
      </c>
      <c r="F47" s="17">
        <f t="shared" si="0"/>
        <v>20484696.898333333</v>
      </c>
      <c r="G47" s="4">
        <f t="shared" si="2"/>
        <v>2.4517095382123647E-3</v>
      </c>
    </row>
    <row r="48" spans="1:7" x14ac:dyDescent="0.2">
      <c r="A48" t="s">
        <v>69</v>
      </c>
      <c r="B48" t="s">
        <v>70</v>
      </c>
      <c r="C48" s="17">
        <v>560865</v>
      </c>
      <c r="D48" s="17">
        <v>334029.46999999997</v>
      </c>
      <c r="E48" s="17">
        <v>600490</v>
      </c>
      <c r="F48" s="17">
        <f t="shared" si="0"/>
        <v>505065.65666666668</v>
      </c>
      <c r="G48" s="4">
        <f t="shared" si="2"/>
        <v>6.044874835194198E-5</v>
      </c>
    </row>
    <row r="49" spans="1:7" x14ac:dyDescent="0.2">
      <c r="A49" t="s">
        <v>71</v>
      </c>
      <c r="B49" t="s">
        <v>72</v>
      </c>
      <c r="C49" s="17">
        <v>817200</v>
      </c>
      <c r="D49" s="17">
        <v>771858</v>
      </c>
      <c r="E49" s="17">
        <v>746377.76</v>
      </c>
      <c r="F49" s="17">
        <f t="shared" si="0"/>
        <v>766674.88</v>
      </c>
      <c r="G49" s="4">
        <f t="shared" si="2"/>
        <v>9.1759430238714081E-5</v>
      </c>
    </row>
    <row r="50" spans="1:7" x14ac:dyDescent="0.2">
      <c r="A50" t="s">
        <v>73</v>
      </c>
      <c r="B50" t="s">
        <v>74</v>
      </c>
      <c r="C50" s="17">
        <v>588038</v>
      </c>
      <c r="D50" s="17">
        <v>519242.47</v>
      </c>
      <c r="E50" s="17">
        <v>438230.11</v>
      </c>
      <c r="F50" s="17">
        <f t="shared" si="0"/>
        <v>490202.21166666667</v>
      </c>
      <c r="G50" s="4">
        <f t="shared" si="2"/>
        <v>5.8669817960242612E-5</v>
      </c>
    </row>
    <row r="51" spans="1:7" x14ac:dyDescent="0.2">
      <c r="A51" t="s">
        <v>75</v>
      </c>
      <c r="B51" t="s">
        <v>76</v>
      </c>
      <c r="C51" s="17">
        <v>1790634</v>
      </c>
      <c r="D51" s="17">
        <v>1732205.75</v>
      </c>
      <c r="E51" s="17">
        <v>1720399.92</v>
      </c>
      <c r="F51" s="17">
        <f t="shared" si="0"/>
        <v>1736040.8766666667</v>
      </c>
      <c r="G51" s="4">
        <f t="shared" si="2"/>
        <v>2.0777793282342969E-4</v>
      </c>
    </row>
    <row r="52" spans="1:7" x14ac:dyDescent="0.2">
      <c r="A52" t="s">
        <v>77</v>
      </c>
      <c r="B52" t="s">
        <v>78</v>
      </c>
      <c r="C52" s="17">
        <v>699699.6</v>
      </c>
      <c r="D52" s="17">
        <v>714138</v>
      </c>
      <c r="E52" s="17">
        <v>722369.25</v>
      </c>
      <c r="F52" s="17">
        <f t="shared" si="0"/>
        <v>715847.22499999998</v>
      </c>
      <c r="G52" s="4">
        <f t="shared" si="2"/>
        <v>8.567612584876206E-5</v>
      </c>
    </row>
    <row r="53" spans="1:7" x14ac:dyDescent="0.2">
      <c r="A53" t="s">
        <v>79</v>
      </c>
      <c r="B53" t="s">
        <v>80</v>
      </c>
      <c r="C53" s="17">
        <v>7629118.1400000006</v>
      </c>
      <c r="D53" s="17">
        <v>7696942.2400000002</v>
      </c>
      <c r="E53" s="17">
        <v>7886346.2699999996</v>
      </c>
      <c r="F53" s="17">
        <f t="shared" si="0"/>
        <v>7780340.2383333333</v>
      </c>
      <c r="G53" s="4">
        <f t="shared" si="2"/>
        <v>9.3118948586499604E-4</v>
      </c>
    </row>
    <row r="54" spans="1:7" x14ac:dyDescent="0.2">
      <c r="A54" t="s">
        <v>81</v>
      </c>
      <c r="B54" t="s">
        <v>504</v>
      </c>
      <c r="C54" s="17">
        <v>18827345</v>
      </c>
      <c r="D54" s="17">
        <v>19131204</v>
      </c>
      <c r="E54" s="17">
        <v>18835496</v>
      </c>
      <c r="F54" s="17">
        <f t="shared" si="0"/>
        <v>18932706.833333332</v>
      </c>
      <c r="G54" s="4">
        <f t="shared" si="2"/>
        <v>2.2659597141141173E-3</v>
      </c>
    </row>
    <row r="55" spans="1:7" x14ac:dyDescent="0.2">
      <c r="A55" t="s">
        <v>82</v>
      </c>
      <c r="B55" t="s">
        <v>83</v>
      </c>
      <c r="C55" s="17">
        <v>286924.28999999998</v>
      </c>
      <c r="D55" s="17">
        <v>275509.02</v>
      </c>
      <c r="E55" s="17">
        <v>144599.28</v>
      </c>
      <c r="F55" s="17">
        <f t="shared" ref="F55:F102" si="3">IF(C55&gt;0,(+C55+(D55*2)+(E55*3))/6,IF(D55&gt;0,((D55*2)+(E55*3))/5,E55))</f>
        <v>211956.69499999998</v>
      </c>
      <c r="G55" s="4">
        <f t="shared" si="2"/>
        <v>2.5368022451030213E-5</v>
      </c>
    </row>
    <row r="56" spans="1:7" x14ac:dyDescent="0.2">
      <c r="A56" t="s">
        <v>84</v>
      </c>
      <c r="B56" s="47" t="s">
        <v>573</v>
      </c>
      <c r="C56" s="17">
        <v>25381291</v>
      </c>
      <c r="D56" s="17">
        <v>25439252.68</v>
      </c>
      <c r="E56" s="17">
        <v>26103268.399999999</v>
      </c>
      <c r="F56" s="17">
        <f t="shared" si="3"/>
        <v>25761600.260000002</v>
      </c>
      <c r="G56" s="4">
        <f t="shared" si="2"/>
        <v>3.0832753538176552E-3</v>
      </c>
    </row>
    <row r="57" spans="1:7" x14ac:dyDescent="0.2">
      <c r="A57" t="s">
        <v>85</v>
      </c>
      <c r="B57" t="s">
        <v>86</v>
      </c>
      <c r="C57" s="17">
        <v>13307588</v>
      </c>
      <c r="D57" s="17">
        <v>13137533</v>
      </c>
      <c r="E57" s="17">
        <v>13144056.439999999</v>
      </c>
      <c r="F57" s="17">
        <f t="shared" si="3"/>
        <v>13169137.219999999</v>
      </c>
      <c r="G57" s="4">
        <f t="shared" si="2"/>
        <v>1.5761472816777861E-3</v>
      </c>
    </row>
    <row r="58" spans="1:7" x14ac:dyDescent="0.2">
      <c r="A58" t="s">
        <v>87</v>
      </c>
      <c r="B58" t="s">
        <v>88</v>
      </c>
      <c r="C58" s="17">
        <v>370837779.80000007</v>
      </c>
      <c r="D58" s="17">
        <v>378127706</v>
      </c>
      <c r="E58" s="17">
        <v>519803635.51999998</v>
      </c>
      <c r="F58" s="17">
        <f t="shared" si="3"/>
        <v>447750683.06</v>
      </c>
      <c r="G58" s="4">
        <f t="shared" si="2"/>
        <v>5.3589009681105824E-2</v>
      </c>
    </row>
    <row r="59" spans="1:7" x14ac:dyDescent="0.2">
      <c r="A59" t="s">
        <v>89</v>
      </c>
      <c r="B59" s="47" t="s">
        <v>571</v>
      </c>
      <c r="C59" s="17">
        <v>2017004</v>
      </c>
      <c r="D59" s="17">
        <v>2041145</v>
      </c>
      <c r="E59" s="17">
        <v>1725069.26</v>
      </c>
      <c r="F59" s="17">
        <f t="shared" si="3"/>
        <v>1879083.6300000001</v>
      </c>
      <c r="G59" s="4">
        <f t="shared" si="2"/>
        <v>2.2489799490977796E-4</v>
      </c>
    </row>
    <row r="60" spans="1:7" x14ac:dyDescent="0.2">
      <c r="A60" t="s">
        <v>90</v>
      </c>
      <c r="B60" t="s">
        <v>91</v>
      </c>
      <c r="C60" s="17">
        <v>790361</v>
      </c>
      <c r="D60" s="17">
        <v>787349</v>
      </c>
      <c r="E60" s="17">
        <v>693003</v>
      </c>
      <c r="F60" s="17">
        <f t="shared" si="3"/>
        <v>740678</v>
      </c>
      <c r="G60" s="4">
        <f t="shared" si="2"/>
        <v>8.864799544541E-5</v>
      </c>
    </row>
    <row r="61" spans="1:7" x14ac:dyDescent="0.2">
      <c r="A61" t="s">
        <v>92</v>
      </c>
      <c r="B61" t="s">
        <v>93</v>
      </c>
      <c r="C61" s="17">
        <v>1975624</v>
      </c>
      <c r="D61" s="17">
        <v>1856697.41</v>
      </c>
      <c r="E61" s="17">
        <v>1604877.67</v>
      </c>
      <c r="F61" s="17">
        <f t="shared" si="3"/>
        <v>1750608.6383333334</v>
      </c>
      <c r="G61" s="4">
        <f t="shared" si="2"/>
        <v>2.0952147437573244E-4</v>
      </c>
    </row>
    <row r="62" spans="1:7" x14ac:dyDescent="0.2">
      <c r="A62" t="s">
        <v>496</v>
      </c>
      <c r="B62" t="s">
        <v>497</v>
      </c>
      <c r="C62" s="17">
        <v>6809817</v>
      </c>
      <c r="D62" s="17">
        <v>7214982.6500000004</v>
      </c>
      <c r="E62" s="17">
        <v>7252734.3700000001</v>
      </c>
      <c r="F62" s="17">
        <f t="shared" si="3"/>
        <v>7166330.9016666664</v>
      </c>
      <c r="G62" s="4">
        <f t="shared" si="2"/>
        <v>8.577018206713952E-4</v>
      </c>
    </row>
    <row r="63" spans="1:7" x14ac:dyDescent="0.2">
      <c r="A63" t="s">
        <v>94</v>
      </c>
      <c r="B63" t="s">
        <v>498</v>
      </c>
      <c r="C63" s="17">
        <v>2891148.52</v>
      </c>
      <c r="D63" s="17">
        <v>3206197.44</v>
      </c>
      <c r="E63" s="17">
        <v>3445364.57</v>
      </c>
      <c r="F63" s="17">
        <f t="shared" si="3"/>
        <v>3273272.8516666666</v>
      </c>
      <c r="G63" s="4">
        <f t="shared" si="2"/>
        <v>3.9176143593590046E-4</v>
      </c>
    </row>
    <row r="64" spans="1:7" x14ac:dyDescent="0.2">
      <c r="A64" t="s">
        <v>95</v>
      </c>
      <c r="B64" t="s">
        <v>96</v>
      </c>
      <c r="C64" s="17">
        <v>12895388.949999999</v>
      </c>
      <c r="D64" s="17">
        <v>14014004.140000001</v>
      </c>
      <c r="E64" s="17">
        <v>14737459.289999999</v>
      </c>
      <c r="F64" s="17">
        <f t="shared" si="3"/>
        <v>14189295.85</v>
      </c>
      <c r="G64" s="4">
        <f t="shared" si="2"/>
        <v>1.6982448970866897E-3</v>
      </c>
    </row>
    <row r="65" spans="1:7" x14ac:dyDescent="0.2">
      <c r="A65" t="s">
        <v>97</v>
      </c>
      <c r="B65" t="s">
        <v>98</v>
      </c>
      <c r="C65" s="17">
        <v>17434763</v>
      </c>
      <c r="D65" s="17">
        <v>17650931</v>
      </c>
      <c r="E65" s="17">
        <v>17760383</v>
      </c>
      <c r="F65" s="17">
        <f t="shared" si="3"/>
        <v>17669629</v>
      </c>
      <c r="G65" s="4">
        <f t="shared" ref="G65:G90" si="4">+F65/$F$265</f>
        <v>2.114788330575614E-3</v>
      </c>
    </row>
    <row r="66" spans="1:7" x14ac:dyDescent="0.2">
      <c r="A66" t="s">
        <v>99</v>
      </c>
      <c r="B66" t="s">
        <v>100</v>
      </c>
      <c r="C66" s="17">
        <v>75053131</v>
      </c>
      <c r="D66" s="17">
        <v>74761404.189999998</v>
      </c>
      <c r="E66" s="17">
        <v>71925803.430000007</v>
      </c>
      <c r="F66" s="17">
        <f t="shared" si="3"/>
        <v>73392224.945000008</v>
      </c>
      <c r="G66" s="4">
        <f t="shared" si="4"/>
        <v>8.7839433905865533E-3</v>
      </c>
    </row>
    <row r="67" spans="1:7" x14ac:dyDescent="0.2">
      <c r="A67" t="s">
        <v>101</v>
      </c>
      <c r="B67" t="s">
        <v>540</v>
      </c>
      <c r="C67" s="17">
        <v>35837722</v>
      </c>
      <c r="D67" s="17">
        <v>34117576</v>
      </c>
      <c r="E67" s="17">
        <v>34833967.539999999</v>
      </c>
      <c r="F67" s="17">
        <f t="shared" si="3"/>
        <v>34762462.770000003</v>
      </c>
      <c r="G67" s="4">
        <f t="shared" si="4"/>
        <v>4.1605429637523936E-3</v>
      </c>
    </row>
    <row r="68" spans="1:7" x14ac:dyDescent="0.2">
      <c r="A68" t="s">
        <v>102</v>
      </c>
      <c r="B68" t="s">
        <v>103</v>
      </c>
      <c r="C68" s="17">
        <v>1155833.1499999999</v>
      </c>
      <c r="D68" s="17">
        <v>1073267.5</v>
      </c>
      <c r="E68" s="17">
        <v>1087676.51</v>
      </c>
      <c r="F68" s="17">
        <f t="shared" si="3"/>
        <v>1094232.9466666665</v>
      </c>
      <c r="G68" s="4">
        <f t="shared" si="4"/>
        <v>1.3096319490024576E-4</v>
      </c>
    </row>
    <row r="69" spans="1:7" x14ac:dyDescent="0.2">
      <c r="A69" t="s">
        <v>104</v>
      </c>
      <c r="B69" t="s">
        <v>105</v>
      </c>
      <c r="C69" s="17">
        <v>2259393.2400000002</v>
      </c>
      <c r="D69" s="17">
        <v>2199395.4</v>
      </c>
      <c r="E69" s="17">
        <v>2246398.1</v>
      </c>
      <c r="F69" s="17">
        <f t="shared" si="3"/>
        <v>2232896.39</v>
      </c>
      <c r="G69" s="4">
        <f t="shared" si="4"/>
        <v>2.6724405073566711E-4</v>
      </c>
    </row>
    <row r="70" spans="1:7" x14ac:dyDescent="0.2">
      <c r="A70" t="s">
        <v>106</v>
      </c>
      <c r="B70" t="s">
        <v>107</v>
      </c>
      <c r="C70" s="17">
        <v>31664722</v>
      </c>
      <c r="D70" s="17">
        <v>30887076</v>
      </c>
      <c r="E70" s="17">
        <v>29360482.809999999</v>
      </c>
      <c r="F70" s="17">
        <f t="shared" si="3"/>
        <v>30253387.071666669</v>
      </c>
      <c r="G70" s="4">
        <f t="shared" si="4"/>
        <v>3.6208745491797148E-3</v>
      </c>
    </row>
    <row r="71" spans="1:7" x14ac:dyDescent="0.2">
      <c r="A71" t="s">
        <v>108</v>
      </c>
      <c r="B71" t="s">
        <v>109</v>
      </c>
      <c r="C71" s="17">
        <v>1359193.28</v>
      </c>
      <c r="D71" s="17">
        <v>1288972</v>
      </c>
      <c r="E71" s="17">
        <v>1386977</v>
      </c>
      <c r="F71" s="17">
        <f t="shared" si="3"/>
        <v>1349678.0466666666</v>
      </c>
      <c r="G71" s="4">
        <f t="shared" si="4"/>
        <v>1.6153612411017544E-4</v>
      </c>
    </row>
    <row r="72" spans="1:7" x14ac:dyDescent="0.2">
      <c r="A72" t="s">
        <v>110</v>
      </c>
      <c r="B72" t="s">
        <v>111</v>
      </c>
      <c r="C72" s="17">
        <v>1616507</v>
      </c>
      <c r="D72" s="17">
        <v>1654120</v>
      </c>
      <c r="E72" s="17">
        <v>1721085.16</v>
      </c>
      <c r="F72" s="17">
        <f t="shared" si="3"/>
        <v>1681333.7466666668</v>
      </c>
      <c r="G72" s="4">
        <f t="shared" si="4"/>
        <v>2.0123031373514647E-4</v>
      </c>
    </row>
    <row r="73" spans="1:7" x14ac:dyDescent="0.2">
      <c r="A73" t="s">
        <v>112</v>
      </c>
      <c r="B73" t="s">
        <v>113</v>
      </c>
      <c r="C73" s="17">
        <v>269864</v>
      </c>
      <c r="D73" s="17">
        <v>271127</v>
      </c>
      <c r="E73" s="17">
        <v>250532</v>
      </c>
      <c r="F73" s="17">
        <f t="shared" si="3"/>
        <v>260619</v>
      </c>
      <c r="G73" s="4">
        <f t="shared" si="4"/>
        <v>3.1192167075284145E-5</v>
      </c>
    </row>
    <row r="74" spans="1:7" x14ac:dyDescent="0.2">
      <c r="A74" t="s">
        <v>114</v>
      </c>
      <c r="B74" t="s">
        <v>115</v>
      </c>
      <c r="C74" s="17">
        <v>2694397.04</v>
      </c>
      <c r="D74" s="17">
        <v>2916949.57</v>
      </c>
      <c r="E74" s="17">
        <v>3299704.93</v>
      </c>
      <c r="F74" s="17">
        <f t="shared" si="3"/>
        <v>3071235.1616666666</v>
      </c>
      <c r="G74" s="4">
        <f t="shared" si="4"/>
        <v>3.6758056891552027E-4</v>
      </c>
    </row>
    <row r="75" spans="1:7" x14ac:dyDescent="0.2">
      <c r="A75" t="s">
        <v>116</v>
      </c>
      <c r="B75" t="s">
        <v>117</v>
      </c>
      <c r="C75" s="17">
        <v>1432503.02</v>
      </c>
      <c r="D75" s="17">
        <v>1597514</v>
      </c>
      <c r="E75" s="17">
        <v>1642313</v>
      </c>
      <c r="F75" s="17">
        <f t="shared" si="3"/>
        <v>1592411.67</v>
      </c>
      <c r="G75" s="4">
        <f t="shared" si="4"/>
        <v>1.9058768111024997E-4</v>
      </c>
    </row>
    <row r="76" spans="1:7" x14ac:dyDescent="0.2">
      <c r="A76" t="s">
        <v>118</v>
      </c>
      <c r="B76" t="s">
        <v>119</v>
      </c>
      <c r="C76" s="17">
        <v>11303353</v>
      </c>
      <c r="D76" s="17">
        <v>11357507</v>
      </c>
      <c r="E76" s="17">
        <v>10715565</v>
      </c>
      <c r="F76" s="17">
        <f t="shared" si="3"/>
        <v>11027510.333333334</v>
      </c>
      <c r="G76" s="4">
        <f t="shared" si="4"/>
        <v>1.3198268151660305E-3</v>
      </c>
    </row>
    <row r="77" spans="1:7" x14ac:dyDescent="0.2">
      <c r="A77" t="s">
        <v>120</v>
      </c>
      <c r="B77" t="s">
        <v>121</v>
      </c>
      <c r="C77" s="17">
        <v>1239908</v>
      </c>
      <c r="D77" s="17">
        <v>1267803</v>
      </c>
      <c r="E77" s="17">
        <v>1172188.04</v>
      </c>
      <c r="F77" s="17">
        <f t="shared" si="3"/>
        <v>1215346.3533333333</v>
      </c>
      <c r="G77" s="4">
        <f t="shared" si="4"/>
        <v>1.4545864464030116E-4</v>
      </c>
    </row>
    <row r="78" spans="1:7" x14ac:dyDescent="0.2">
      <c r="A78" t="s">
        <v>122</v>
      </c>
      <c r="B78" t="s">
        <v>123</v>
      </c>
      <c r="C78" s="17">
        <v>3042847</v>
      </c>
      <c r="D78" s="17">
        <v>2945898.36</v>
      </c>
      <c r="E78" s="17">
        <v>2560803.7799999998</v>
      </c>
      <c r="F78" s="17">
        <f t="shared" si="3"/>
        <v>2769509.1766666663</v>
      </c>
      <c r="G78" s="4">
        <f t="shared" si="4"/>
        <v>3.314685151701115E-4</v>
      </c>
    </row>
    <row r="79" spans="1:7" x14ac:dyDescent="0.2">
      <c r="A79" t="s">
        <v>124</v>
      </c>
      <c r="B79" t="s">
        <v>505</v>
      </c>
      <c r="C79" s="17">
        <v>1436939</v>
      </c>
      <c r="D79" s="17">
        <v>1510372.1600000001</v>
      </c>
      <c r="E79" s="17">
        <v>1417159.61</v>
      </c>
      <c r="F79" s="17">
        <f t="shared" si="3"/>
        <v>1451527.0250000001</v>
      </c>
      <c r="G79" s="4">
        <f t="shared" si="4"/>
        <v>1.7372591207122332E-4</v>
      </c>
    </row>
    <row r="80" spans="1:7" x14ac:dyDescent="0.2">
      <c r="A80" t="s">
        <v>125</v>
      </c>
      <c r="B80" t="s">
        <v>126</v>
      </c>
      <c r="C80" s="17">
        <v>5197928</v>
      </c>
      <c r="D80" s="17">
        <v>5408599</v>
      </c>
      <c r="E80" s="17">
        <v>5335544</v>
      </c>
      <c r="F80" s="17">
        <f t="shared" si="3"/>
        <v>5336959.666666667</v>
      </c>
      <c r="G80" s="4">
        <f t="shared" si="4"/>
        <v>6.3875365033523829E-4</v>
      </c>
    </row>
    <row r="81" spans="1:7" x14ac:dyDescent="0.2">
      <c r="A81" t="s">
        <v>484</v>
      </c>
      <c r="B81" t="s">
        <v>541</v>
      </c>
      <c r="C81" s="17">
        <v>297065.15000000002</v>
      </c>
      <c r="D81" s="17">
        <v>399027</v>
      </c>
      <c r="E81" s="17">
        <v>342976.87</v>
      </c>
      <c r="F81" s="17">
        <f>IF(C81&gt;0,(+C81+(D81*2)+(E81*3))/6,IF(D81&gt;0,((D81*2)+(E81*3))/5,E81))</f>
        <v>354008.29333333328</v>
      </c>
      <c r="G81" s="4">
        <f t="shared" si="4"/>
        <v>4.2369458219429624E-5</v>
      </c>
    </row>
    <row r="82" spans="1:7" x14ac:dyDescent="0.2">
      <c r="A82" t="s">
        <v>127</v>
      </c>
      <c r="B82" t="s">
        <v>499</v>
      </c>
      <c r="C82" s="17">
        <v>6769756.3399999999</v>
      </c>
      <c r="D82" s="17">
        <v>6866619.5300000003</v>
      </c>
      <c r="E82" s="17">
        <v>7211704</v>
      </c>
      <c r="F82" s="17">
        <f t="shared" si="3"/>
        <v>7023017.8999999994</v>
      </c>
      <c r="G82" s="4">
        <f t="shared" si="4"/>
        <v>8.4054941393187446E-4</v>
      </c>
    </row>
    <row r="83" spans="1:7" x14ac:dyDescent="0.2">
      <c r="A83" t="s">
        <v>128</v>
      </c>
      <c r="B83" t="s">
        <v>129</v>
      </c>
      <c r="C83" s="17">
        <v>1403562</v>
      </c>
      <c r="D83" s="17">
        <v>1430526</v>
      </c>
      <c r="E83" s="17">
        <v>1476115.6</v>
      </c>
      <c r="F83" s="17">
        <f t="shared" si="3"/>
        <v>1448826.8</v>
      </c>
      <c r="G83" s="4">
        <f t="shared" si="4"/>
        <v>1.7340273582796837E-4</v>
      </c>
    </row>
    <row r="84" spans="1:7" x14ac:dyDescent="0.2">
      <c r="A84" t="s">
        <v>130</v>
      </c>
      <c r="B84" t="s">
        <v>542</v>
      </c>
      <c r="C84" s="17">
        <v>4355617</v>
      </c>
      <c r="D84" s="17">
        <v>4772576.66</v>
      </c>
      <c r="E84" s="17">
        <v>4976073</v>
      </c>
      <c r="F84" s="17">
        <f t="shared" si="3"/>
        <v>4804831.5533333337</v>
      </c>
      <c r="G84" s="4">
        <f t="shared" si="4"/>
        <v>5.7506593371999123E-4</v>
      </c>
    </row>
    <row r="85" spans="1:7" x14ac:dyDescent="0.2">
      <c r="A85" t="s">
        <v>131</v>
      </c>
      <c r="B85" t="s">
        <v>132</v>
      </c>
      <c r="C85" s="17">
        <v>482360</v>
      </c>
      <c r="D85" s="17">
        <v>507020</v>
      </c>
      <c r="E85" s="17">
        <v>465817</v>
      </c>
      <c r="F85" s="17">
        <f t="shared" si="3"/>
        <v>482308.5</v>
      </c>
      <c r="G85" s="4">
        <f t="shared" si="4"/>
        <v>5.7725059622781471E-5</v>
      </c>
    </row>
    <row r="86" spans="1:7" x14ac:dyDescent="0.2">
      <c r="A86" t="s">
        <v>133</v>
      </c>
      <c r="B86" t="s">
        <v>543</v>
      </c>
      <c r="C86" s="17">
        <v>148983.26999999999</v>
      </c>
      <c r="D86" s="17">
        <v>176570.72</v>
      </c>
      <c r="E86" s="17">
        <v>172570.72</v>
      </c>
      <c r="F86" s="17">
        <f t="shared" si="3"/>
        <v>169972.81166666668</v>
      </c>
      <c r="G86" s="4">
        <f t="shared" si="4"/>
        <v>2.0343184264241952E-5</v>
      </c>
    </row>
    <row r="87" spans="1:7" x14ac:dyDescent="0.2">
      <c r="A87" t="s">
        <v>134</v>
      </c>
      <c r="B87" t="s">
        <v>135</v>
      </c>
      <c r="C87" s="17">
        <v>504981</v>
      </c>
      <c r="D87" s="17">
        <v>519869</v>
      </c>
      <c r="E87" s="17">
        <v>455077</v>
      </c>
      <c r="F87" s="17">
        <f t="shared" si="3"/>
        <v>484991.66666666669</v>
      </c>
      <c r="G87" s="4">
        <f t="shared" si="4"/>
        <v>5.8046194240585618E-5</v>
      </c>
    </row>
    <row r="88" spans="1:7" x14ac:dyDescent="0.2">
      <c r="A88" t="s">
        <v>136</v>
      </c>
      <c r="B88" t="s">
        <v>137</v>
      </c>
      <c r="C88" s="17">
        <v>298092</v>
      </c>
      <c r="D88" s="17">
        <v>293595</v>
      </c>
      <c r="E88" s="17">
        <v>295288.44</v>
      </c>
      <c r="F88" s="17">
        <f t="shared" si="3"/>
        <v>295191.22000000003</v>
      </c>
      <c r="G88" s="4">
        <f t="shared" si="4"/>
        <v>3.5329940846204459E-5</v>
      </c>
    </row>
    <row r="89" spans="1:7" x14ac:dyDescent="0.2">
      <c r="A89" t="s">
        <v>138</v>
      </c>
      <c r="B89" t="s">
        <v>139</v>
      </c>
      <c r="C89" s="17">
        <v>3467264</v>
      </c>
      <c r="D89" s="17">
        <v>3543555.44</v>
      </c>
      <c r="E89" s="17">
        <v>3592542.88</v>
      </c>
      <c r="F89" s="17">
        <f t="shared" si="3"/>
        <v>3555333.92</v>
      </c>
      <c r="G89" s="4">
        <f t="shared" si="4"/>
        <v>4.2551989548369427E-4</v>
      </c>
    </row>
    <row r="90" spans="1:7" x14ac:dyDescent="0.2">
      <c r="A90" t="s">
        <v>140</v>
      </c>
      <c r="B90" t="s">
        <v>141</v>
      </c>
      <c r="C90" s="17">
        <v>636728</v>
      </c>
      <c r="D90" s="17">
        <v>595288</v>
      </c>
      <c r="E90" s="17">
        <v>573798</v>
      </c>
      <c r="F90" s="17">
        <f t="shared" si="3"/>
        <v>591449.66666666663</v>
      </c>
      <c r="G90" s="4">
        <f t="shared" si="4"/>
        <v>7.0787612642546325E-5</v>
      </c>
    </row>
    <row r="91" spans="1:7" x14ac:dyDescent="0.2">
      <c r="A91" t="s">
        <v>142</v>
      </c>
      <c r="B91" t="s">
        <v>143</v>
      </c>
      <c r="C91" s="17">
        <v>451527324.50999999</v>
      </c>
      <c r="D91" s="17">
        <v>449018188.37</v>
      </c>
      <c r="E91" s="17">
        <v>445498203.75999999</v>
      </c>
      <c r="F91" s="17">
        <f t="shared" ref="F91:F96" si="5">IF(C91&gt;0,(+C91+(D91*2)+(E91*3))/6,IF(D91&gt;0,((D91*2)+(E91*3))/5,E91))</f>
        <v>447676385.42166662</v>
      </c>
      <c r="G91" s="4">
        <f t="shared" ref="G91:G96" si="6">+F91/$F$265</f>
        <v>5.3580117373376174E-2</v>
      </c>
    </row>
    <row r="92" spans="1:7" x14ac:dyDescent="0.2">
      <c r="A92" t="s">
        <v>144</v>
      </c>
      <c r="B92" t="s">
        <v>489</v>
      </c>
      <c r="C92" s="17">
        <v>404140292</v>
      </c>
      <c r="D92" s="17">
        <v>408121518.75999999</v>
      </c>
      <c r="E92" s="17">
        <v>401479137.80000001</v>
      </c>
      <c r="F92" s="17">
        <f>IF(C92&gt;0,(+C92+(D92*2)+(E92*3))/6,IF(D92&gt;0,((D92*2)+(E92*3))/5,E92))</f>
        <v>404136790.48666668</v>
      </c>
      <c r="G92" s="4">
        <f t="shared" si="6"/>
        <v>4.8369083950629888E-2</v>
      </c>
    </row>
    <row r="93" spans="1:7" x14ac:dyDescent="0.2">
      <c r="A93" t="s">
        <v>145</v>
      </c>
      <c r="B93" t="s">
        <v>146</v>
      </c>
      <c r="C93" s="17">
        <v>801480</v>
      </c>
      <c r="D93" s="17">
        <v>804080</v>
      </c>
      <c r="E93" s="17">
        <v>812663</v>
      </c>
      <c r="F93" s="17">
        <f>IF(C93&gt;0,(+C93+(D93*2)+(E93*3))/6,IF(D93&gt;0,((D93*2)+(E93*3))/5,E93))</f>
        <v>807938.16666666663</v>
      </c>
      <c r="G93" s="4">
        <f t="shared" si="6"/>
        <v>9.6698023863054627E-5</v>
      </c>
    </row>
    <row r="94" spans="1:7" x14ac:dyDescent="0.2">
      <c r="A94" t="s">
        <v>488</v>
      </c>
      <c r="B94" t="s">
        <v>493</v>
      </c>
      <c r="C94" s="17">
        <v>467570123</v>
      </c>
      <c r="D94" s="17">
        <v>467263213.73000014</v>
      </c>
      <c r="E94" s="17">
        <v>462840755</v>
      </c>
      <c r="F94" s="17">
        <f t="shared" si="5"/>
        <v>465103135.91000003</v>
      </c>
      <c r="G94" s="4">
        <f t="shared" si="6"/>
        <v>5.5665836806001519E-2</v>
      </c>
    </row>
    <row r="95" spans="1:7" x14ac:dyDescent="0.2">
      <c r="A95" t="s">
        <v>486</v>
      </c>
      <c r="B95" t="s">
        <v>494</v>
      </c>
      <c r="C95" s="17">
        <v>162174280</v>
      </c>
      <c r="D95" s="17">
        <v>160739460</v>
      </c>
      <c r="E95" s="17">
        <v>155626662.69999999</v>
      </c>
      <c r="F95" s="17">
        <f t="shared" si="5"/>
        <v>158422198.01666665</v>
      </c>
      <c r="G95" s="4">
        <f t="shared" si="6"/>
        <v>1.89607498646285E-2</v>
      </c>
    </row>
    <row r="96" spans="1:7" x14ac:dyDescent="0.2">
      <c r="A96" t="s">
        <v>487</v>
      </c>
      <c r="B96" t="s">
        <v>495</v>
      </c>
      <c r="C96" s="17">
        <v>540343110.72000003</v>
      </c>
      <c r="D96" s="17">
        <v>542469923.09000003</v>
      </c>
      <c r="E96" s="17">
        <v>551176535</v>
      </c>
      <c r="F96" s="17">
        <f t="shared" si="5"/>
        <v>546468760.31666672</v>
      </c>
      <c r="G96" s="4">
        <f t="shared" si="6"/>
        <v>6.5404075962308489E-2</v>
      </c>
    </row>
    <row r="97" spans="1:7" x14ac:dyDescent="0.2">
      <c r="A97" t="s">
        <v>512</v>
      </c>
      <c r="B97" t="s">
        <v>554</v>
      </c>
      <c r="C97" s="17">
        <v>1633380.09</v>
      </c>
      <c r="D97" s="17">
        <v>1975816.82</v>
      </c>
      <c r="E97" s="17">
        <v>2048065.93</v>
      </c>
      <c r="F97" s="17">
        <f>IF(C97&gt;0,(+C97+(D97*2)+(E97*3))/6,IF(D97&gt;0,((D97*2)+(E97*3))/5,E97))</f>
        <v>1954868.5866666667</v>
      </c>
      <c r="G97" s="4">
        <f t="shared" ref="G97:G128" si="7">+F97/$F$265</f>
        <v>2.3396831223176841E-4</v>
      </c>
    </row>
    <row r="98" spans="1:7" x14ac:dyDescent="0.2">
      <c r="A98" t="s">
        <v>147</v>
      </c>
      <c r="B98" t="s">
        <v>148</v>
      </c>
      <c r="C98" s="17">
        <v>30828856</v>
      </c>
      <c r="D98" s="17">
        <v>27947331.119999997</v>
      </c>
      <c r="E98" s="17">
        <v>27435747</v>
      </c>
      <c r="F98" s="17">
        <f t="shared" si="3"/>
        <v>28171793.206666667</v>
      </c>
      <c r="G98" s="4">
        <f t="shared" si="7"/>
        <v>3.3717391307337592E-3</v>
      </c>
    </row>
    <row r="99" spans="1:7" x14ac:dyDescent="0.2">
      <c r="A99" t="s">
        <v>149</v>
      </c>
      <c r="B99" t="s">
        <v>150</v>
      </c>
      <c r="C99" s="17">
        <v>8547720</v>
      </c>
      <c r="D99" s="17">
        <v>8207785</v>
      </c>
      <c r="E99" s="17">
        <v>6006717</v>
      </c>
      <c r="F99" s="17">
        <f t="shared" si="3"/>
        <v>7163906.833333333</v>
      </c>
      <c r="G99" s="4">
        <f t="shared" si="7"/>
        <v>8.5741169621978092E-4</v>
      </c>
    </row>
    <row r="100" spans="1:7" x14ac:dyDescent="0.2">
      <c r="A100" t="s">
        <v>151</v>
      </c>
      <c r="B100" t="s">
        <v>152</v>
      </c>
      <c r="C100" s="17">
        <v>761961.6</v>
      </c>
      <c r="D100" s="17">
        <v>710985.96</v>
      </c>
      <c r="E100" s="17">
        <v>877177.04</v>
      </c>
      <c r="F100" s="17">
        <f t="shared" si="3"/>
        <v>802577.44000000006</v>
      </c>
      <c r="G100" s="4">
        <f t="shared" si="7"/>
        <v>9.6056425660960394E-5</v>
      </c>
    </row>
    <row r="101" spans="1:7" x14ac:dyDescent="0.2">
      <c r="A101" t="s">
        <v>153</v>
      </c>
      <c r="B101" t="s">
        <v>154</v>
      </c>
      <c r="C101" s="17">
        <v>23541669.93</v>
      </c>
      <c r="D101" s="17">
        <v>23523328.560000002</v>
      </c>
      <c r="E101" s="17">
        <v>19425955.739999998</v>
      </c>
      <c r="F101" s="17">
        <f t="shared" si="3"/>
        <v>21477699.045000002</v>
      </c>
      <c r="G101" s="4">
        <f t="shared" si="7"/>
        <v>2.5705569317828352E-3</v>
      </c>
    </row>
    <row r="102" spans="1:7" x14ac:dyDescent="0.2">
      <c r="A102" t="s">
        <v>155</v>
      </c>
      <c r="B102" t="s">
        <v>481</v>
      </c>
      <c r="C102" s="17">
        <v>160464715</v>
      </c>
      <c r="D102" s="17">
        <v>158070249.19000003</v>
      </c>
      <c r="E102" s="17">
        <v>150384066</v>
      </c>
      <c r="F102" s="17">
        <f t="shared" si="3"/>
        <v>154626235.23000002</v>
      </c>
      <c r="G102" s="4">
        <f t="shared" si="7"/>
        <v>1.8506430319801502E-2</v>
      </c>
    </row>
    <row r="103" spans="1:7" x14ac:dyDescent="0.2">
      <c r="A103" t="s">
        <v>156</v>
      </c>
      <c r="B103" t="s">
        <v>544</v>
      </c>
      <c r="C103" s="17">
        <v>3520559</v>
      </c>
      <c r="D103" s="17">
        <v>3517619.66</v>
      </c>
      <c r="E103" s="17">
        <v>3511554.97</v>
      </c>
      <c r="F103" s="17">
        <f>IF(C103&gt;0,(+C103+(D103*2)+(E103*3))/6,IF(D103&gt;0,((D103*2)+(E103*3))/5,E103))</f>
        <v>3515077.2050000001</v>
      </c>
      <c r="G103" s="4">
        <f t="shared" si="7"/>
        <v>4.2070177331999132E-4</v>
      </c>
    </row>
    <row r="104" spans="1:7" x14ac:dyDescent="0.2">
      <c r="A104" t="s">
        <v>515</v>
      </c>
      <c r="B104" t="s">
        <v>516</v>
      </c>
      <c r="C104" s="17">
        <v>20279361</v>
      </c>
      <c r="D104" s="17">
        <v>26572772</v>
      </c>
      <c r="E104" s="17">
        <v>32186543</v>
      </c>
      <c r="F104" s="17">
        <f>IF(C104&gt;0,(+C104+(D104*2)+(E104*3))/6,IF(D104&gt;0,((D104*2)+(E104*3))/5,E104))</f>
        <v>28330755.666666668</v>
      </c>
      <c r="G104" s="4">
        <f t="shared" si="7"/>
        <v>3.3907645418166741E-3</v>
      </c>
    </row>
    <row r="105" spans="1:7" x14ac:dyDescent="0.2">
      <c r="A105" s="47" t="s">
        <v>564</v>
      </c>
      <c r="B105" t="s">
        <v>565</v>
      </c>
      <c r="C105" s="17">
        <v>142761373</v>
      </c>
      <c r="D105" s="17">
        <v>145862313.69</v>
      </c>
      <c r="E105" s="17">
        <v>88891841</v>
      </c>
      <c r="F105" s="17">
        <f t="shared" ref="F105:F167" si="8">IF(C105&gt;0,(+C105+(D105*2)+(E105*3))/6,IF(D105&gt;0,((D105*2)+(E105*3))/5,E105))</f>
        <v>116860253.89666666</v>
      </c>
      <c r="G105" s="4">
        <f t="shared" si="7"/>
        <v>1.3986411443543838E-2</v>
      </c>
    </row>
    <row r="106" spans="1:7" x14ac:dyDescent="0.2">
      <c r="A106" t="s">
        <v>157</v>
      </c>
      <c r="B106" t="s">
        <v>158</v>
      </c>
      <c r="C106" s="17">
        <v>1391690389</v>
      </c>
      <c r="D106" s="17">
        <v>1405777657</v>
      </c>
      <c r="E106" s="17">
        <v>1354047708.1300001</v>
      </c>
      <c r="F106" s="17">
        <f t="shared" si="8"/>
        <v>1377564804.5650001</v>
      </c>
      <c r="G106" s="4">
        <f t="shared" si="7"/>
        <v>0.16487374880965178</v>
      </c>
    </row>
    <row r="107" spans="1:7" x14ac:dyDescent="0.2">
      <c r="A107" t="s">
        <v>520</v>
      </c>
      <c r="B107" t="s">
        <v>519</v>
      </c>
      <c r="C107" s="17">
        <v>62233561</v>
      </c>
      <c r="D107" s="17">
        <v>60966688</v>
      </c>
      <c r="E107" s="17">
        <v>48594446</v>
      </c>
      <c r="F107" s="17">
        <f t="shared" si="8"/>
        <v>54991712.5</v>
      </c>
      <c r="G107" s="4">
        <f t="shared" si="7"/>
        <v>6.5816793252064954E-3</v>
      </c>
    </row>
    <row r="108" spans="1:7" x14ac:dyDescent="0.2">
      <c r="A108" t="s">
        <v>159</v>
      </c>
      <c r="B108" t="s">
        <v>160</v>
      </c>
      <c r="C108" s="17">
        <v>68061883</v>
      </c>
      <c r="D108" s="17">
        <v>69689615.600000009</v>
      </c>
      <c r="E108" s="17">
        <v>50280216.329999998</v>
      </c>
      <c r="F108" s="17">
        <f t="shared" si="8"/>
        <v>59713627.198333345</v>
      </c>
      <c r="G108" s="4">
        <f t="shared" si="7"/>
        <v>7.1468213608433971E-3</v>
      </c>
    </row>
    <row r="109" spans="1:7" x14ac:dyDescent="0.2">
      <c r="A109" t="s">
        <v>161</v>
      </c>
      <c r="B109" t="s">
        <v>162</v>
      </c>
      <c r="C109" s="17">
        <v>74644299</v>
      </c>
      <c r="D109" s="17">
        <v>72118645.050000012</v>
      </c>
      <c r="E109" s="17">
        <v>71722197.189999998</v>
      </c>
      <c r="F109" s="17">
        <f t="shared" si="8"/>
        <v>72341363.445000008</v>
      </c>
      <c r="G109" s="4">
        <f t="shared" si="7"/>
        <v>8.6581711042951325E-3</v>
      </c>
    </row>
    <row r="110" spans="1:7" x14ac:dyDescent="0.2">
      <c r="A110" t="s">
        <v>163</v>
      </c>
      <c r="B110" t="s">
        <v>164</v>
      </c>
      <c r="C110" s="17">
        <v>70457605</v>
      </c>
      <c r="D110" s="17">
        <v>68277966</v>
      </c>
      <c r="E110" s="17">
        <v>67553141</v>
      </c>
      <c r="F110" s="17">
        <f t="shared" si="8"/>
        <v>68278826.666666672</v>
      </c>
      <c r="G110" s="4">
        <f t="shared" si="7"/>
        <v>8.171946669625136E-3</v>
      </c>
    </row>
    <row r="111" spans="1:7" x14ac:dyDescent="0.2">
      <c r="A111" t="s">
        <v>165</v>
      </c>
      <c r="B111" t="s">
        <v>166</v>
      </c>
      <c r="C111" s="17">
        <v>368415434</v>
      </c>
      <c r="D111" s="17">
        <v>379064119.22000003</v>
      </c>
      <c r="E111" s="17">
        <v>383290456.10000002</v>
      </c>
      <c r="F111" s="17">
        <f t="shared" si="8"/>
        <v>379402506.79000002</v>
      </c>
      <c r="G111" s="4">
        <f t="shared" si="7"/>
        <v>4.5408762908979425E-2</v>
      </c>
    </row>
    <row r="112" spans="1:7" x14ac:dyDescent="0.2">
      <c r="A112" t="s">
        <v>167</v>
      </c>
      <c r="B112" t="s">
        <v>168</v>
      </c>
      <c r="C112" s="17">
        <v>86839471.530000001</v>
      </c>
      <c r="D112" s="17">
        <v>86344174.100000009</v>
      </c>
      <c r="E112" s="17">
        <v>90966462.060000002</v>
      </c>
      <c r="F112" s="17">
        <f t="shared" si="8"/>
        <v>88737867.651666671</v>
      </c>
      <c r="G112" s="4">
        <f t="shared" si="7"/>
        <v>1.0620585581616226E-2</v>
      </c>
    </row>
    <row r="113" spans="1:7" x14ac:dyDescent="0.2">
      <c r="A113" t="s">
        <v>169</v>
      </c>
      <c r="B113" t="s">
        <v>170</v>
      </c>
      <c r="C113" s="17">
        <v>301751112.06999999</v>
      </c>
      <c r="D113" s="17">
        <v>304141590.62</v>
      </c>
      <c r="E113" s="17">
        <v>308729851.31</v>
      </c>
      <c r="F113" s="17">
        <f t="shared" si="8"/>
        <v>306037307.87333333</v>
      </c>
      <c r="G113" s="4">
        <f t="shared" si="7"/>
        <v>3.6628054126733603E-2</v>
      </c>
    </row>
    <row r="114" spans="1:7" x14ac:dyDescent="0.2">
      <c r="A114" t="s">
        <v>171</v>
      </c>
      <c r="B114" t="s">
        <v>172</v>
      </c>
      <c r="C114" s="17">
        <v>79328103</v>
      </c>
      <c r="D114" s="17">
        <v>78253077</v>
      </c>
      <c r="E114" s="17">
        <v>73144861</v>
      </c>
      <c r="F114" s="17">
        <f t="shared" si="8"/>
        <v>75878140</v>
      </c>
      <c r="G114" s="4">
        <f t="shared" si="7"/>
        <v>9.081469962826199E-3</v>
      </c>
    </row>
    <row r="115" spans="1:7" x14ac:dyDescent="0.2">
      <c r="A115" t="s">
        <v>173</v>
      </c>
      <c r="B115" t="s">
        <v>174</v>
      </c>
      <c r="C115" s="17">
        <v>37660008</v>
      </c>
      <c r="D115" s="17">
        <v>37412149.290000007</v>
      </c>
      <c r="E115" s="17">
        <v>36795739.030000001</v>
      </c>
      <c r="F115" s="17">
        <f t="shared" si="8"/>
        <v>37145253.945</v>
      </c>
      <c r="G115" s="4">
        <f t="shared" si="7"/>
        <v>4.4457271615127737E-3</v>
      </c>
    </row>
    <row r="116" spans="1:7" x14ac:dyDescent="0.2">
      <c r="A116" t="s">
        <v>175</v>
      </c>
      <c r="B116" t="s">
        <v>176</v>
      </c>
      <c r="C116" s="17">
        <v>39137570.82</v>
      </c>
      <c r="D116" s="17">
        <v>41599666.790000007</v>
      </c>
      <c r="E116" s="17">
        <v>41924158.479999997</v>
      </c>
      <c r="F116" s="17">
        <f t="shared" si="8"/>
        <v>41351563.306666665</v>
      </c>
      <c r="G116" s="4">
        <f t="shared" si="7"/>
        <v>4.9491590079224308E-3</v>
      </c>
    </row>
    <row r="117" spans="1:7" x14ac:dyDescent="0.2">
      <c r="A117" t="s">
        <v>177</v>
      </c>
      <c r="B117" t="s">
        <v>545</v>
      </c>
      <c r="C117" s="17">
        <v>325258541.91999996</v>
      </c>
      <c r="D117" s="17">
        <v>332908619.83000004</v>
      </c>
      <c r="E117" s="17">
        <v>331730359.94999999</v>
      </c>
      <c r="F117" s="17">
        <f t="shared" si="8"/>
        <v>331044476.90499997</v>
      </c>
      <c r="G117" s="4">
        <f t="shared" si="7"/>
        <v>3.9621035430919473E-2</v>
      </c>
    </row>
    <row r="118" spans="1:7" x14ac:dyDescent="0.2">
      <c r="A118" t="s">
        <v>178</v>
      </c>
      <c r="B118" t="s">
        <v>179</v>
      </c>
      <c r="C118" s="17">
        <v>243989788.13999999</v>
      </c>
      <c r="D118" s="17">
        <v>264065041.59</v>
      </c>
      <c r="E118" s="17">
        <v>259707156.99000001</v>
      </c>
      <c r="F118" s="17">
        <f t="shared" si="8"/>
        <v>258540223.715</v>
      </c>
      <c r="G118" s="4">
        <f t="shared" si="7"/>
        <v>3.0943368878706544E-2</v>
      </c>
    </row>
    <row r="119" spans="1:7" x14ac:dyDescent="0.2">
      <c r="A119" t="s">
        <v>180</v>
      </c>
      <c r="B119" t="s">
        <v>181</v>
      </c>
      <c r="C119" s="17">
        <v>103206057</v>
      </c>
      <c r="D119" s="17">
        <v>108621538</v>
      </c>
      <c r="E119" s="17">
        <v>111915966</v>
      </c>
      <c r="F119" s="17">
        <f t="shared" si="8"/>
        <v>109366171.83333333</v>
      </c>
      <c r="G119" s="4">
        <f t="shared" si="7"/>
        <v>1.3089482747649128E-2</v>
      </c>
    </row>
    <row r="120" spans="1:7" x14ac:dyDescent="0.2">
      <c r="A120" t="s">
        <v>182</v>
      </c>
      <c r="B120" s="47" t="s">
        <v>572</v>
      </c>
      <c r="C120" s="17">
        <v>188862976</v>
      </c>
      <c r="D120" s="17">
        <v>196009657</v>
      </c>
      <c r="E120" s="17">
        <v>204246332.72999999</v>
      </c>
      <c r="F120" s="17">
        <f t="shared" si="8"/>
        <v>198936881.36500001</v>
      </c>
      <c r="G120" s="4">
        <f t="shared" si="7"/>
        <v>2.3809746952344463E-2</v>
      </c>
    </row>
    <row r="121" spans="1:7" x14ac:dyDescent="0.2">
      <c r="A121" t="s">
        <v>183</v>
      </c>
      <c r="B121" t="s">
        <v>184</v>
      </c>
      <c r="C121" s="17">
        <v>85614028</v>
      </c>
      <c r="D121" s="17">
        <v>85327383</v>
      </c>
      <c r="E121" s="17">
        <v>84358975.040000007</v>
      </c>
      <c r="F121" s="17">
        <f t="shared" si="8"/>
        <v>84890953.186666667</v>
      </c>
      <c r="G121" s="4">
        <f t="shared" si="7"/>
        <v>1.0160167888675161E-2</v>
      </c>
    </row>
    <row r="122" spans="1:7" x14ac:dyDescent="0.2">
      <c r="A122" t="s">
        <v>185</v>
      </c>
      <c r="B122" t="s">
        <v>186</v>
      </c>
      <c r="C122" s="17">
        <v>22368357</v>
      </c>
      <c r="D122" s="17">
        <v>21409001</v>
      </c>
      <c r="E122" s="17">
        <v>20861203</v>
      </c>
      <c r="F122" s="17">
        <f t="shared" si="8"/>
        <v>21294994.666666668</v>
      </c>
      <c r="G122" s="4">
        <f t="shared" si="7"/>
        <v>2.5486899708384711E-3</v>
      </c>
    </row>
    <row r="123" spans="1:7" x14ac:dyDescent="0.2">
      <c r="A123" t="s">
        <v>187</v>
      </c>
      <c r="B123" t="s">
        <v>546</v>
      </c>
      <c r="C123" s="17">
        <v>2389152</v>
      </c>
      <c r="D123" s="17">
        <v>2720250</v>
      </c>
      <c r="E123" s="17">
        <v>2983698.95</v>
      </c>
      <c r="F123" s="17">
        <f t="shared" si="8"/>
        <v>2796791.4750000001</v>
      </c>
      <c r="G123" s="4">
        <f t="shared" si="7"/>
        <v>3.3473379516815884E-4</v>
      </c>
    </row>
    <row r="124" spans="1:7" x14ac:dyDescent="0.2">
      <c r="A124" t="s">
        <v>188</v>
      </c>
      <c r="B124" t="s">
        <v>189</v>
      </c>
      <c r="C124" s="17">
        <v>48735396</v>
      </c>
      <c r="D124" s="17">
        <v>50354573.900000006</v>
      </c>
      <c r="E124" s="17">
        <v>50378409.380000003</v>
      </c>
      <c r="F124" s="17">
        <f t="shared" si="8"/>
        <v>50096628.656666674</v>
      </c>
      <c r="G124" s="4">
        <f t="shared" si="7"/>
        <v>5.9958115523703736E-3</v>
      </c>
    </row>
    <row r="125" spans="1:7" x14ac:dyDescent="0.2">
      <c r="A125" t="s">
        <v>190</v>
      </c>
      <c r="B125" t="s">
        <v>191</v>
      </c>
      <c r="C125" s="17">
        <v>113194360</v>
      </c>
      <c r="D125" s="17">
        <v>115704527</v>
      </c>
      <c r="E125" s="17">
        <v>117632304</v>
      </c>
      <c r="F125" s="17">
        <f t="shared" si="8"/>
        <v>116250054.33333333</v>
      </c>
      <c r="G125" s="4">
        <f t="shared" si="7"/>
        <v>1.3913379750809392E-2</v>
      </c>
    </row>
    <row r="126" spans="1:7" x14ac:dyDescent="0.2">
      <c r="A126" t="s">
        <v>192</v>
      </c>
      <c r="B126" t="s">
        <v>547</v>
      </c>
      <c r="C126" s="17">
        <v>19682263</v>
      </c>
      <c r="D126" s="17">
        <v>21239017</v>
      </c>
      <c r="E126" s="17">
        <v>22267369</v>
      </c>
      <c r="F126" s="17">
        <f t="shared" si="8"/>
        <v>21493734</v>
      </c>
      <c r="G126" s="4">
        <f t="shared" si="7"/>
        <v>2.5724760742682437E-3</v>
      </c>
    </row>
    <row r="127" spans="1:7" x14ac:dyDescent="0.2">
      <c r="A127" t="s">
        <v>482</v>
      </c>
      <c r="B127" t="s">
        <v>483</v>
      </c>
      <c r="C127" s="17">
        <v>4194637.8499999996</v>
      </c>
      <c r="D127" s="17">
        <v>6552126.29</v>
      </c>
      <c r="E127" s="17">
        <v>19868518.260000002</v>
      </c>
      <c r="F127" s="17">
        <f>IF(C127&gt;0,(+C127+(D127*2)+(E127*3))/6,IF(D127&gt;0,((D127*2)+(E127*3))/5,E127))</f>
        <v>12817407.535000002</v>
      </c>
      <c r="G127" s="4">
        <f t="shared" si="7"/>
        <v>1.5340505385398838E-3</v>
      </c>
    </row>
    <row r="128" spans="1:7" x14ac:dyDescent="0.2">
      <c r="A128" t="s">
        <v>193</v>
      </c>
      <c r="B128" t="s">
        <v>506</v>
      </c>
      <c r="C128" s="17">
        <v>16303749</v>
      </c>
      <c r="D128" s="17">
        <v>16405002</v>
      </c>
      <c r="E128" s="17">
        <v>16623734</v>
      </c>
      <c r="F128" s="17">
        <f t="shared" si="8"/>
        <v>16497492.5</v>
      </c>
      <c r="G128" s="4">
        <f t="shared" si="7"/>
        <v>1.9745012542571614E-3</v>
      </c>
    </row>
    <row r="129" spans="1:7" x14ac:dyDescent="0.2">
      <c r="A129" t="s">
        <v>194</v>
      </c>
      <c r="B129" t="s">
        <v>195</v>
      </c>
      <c r="C129" s="17">
        <v>19860316.420000002</v>
      </c>
      <c r="D129" s="17">
        <v>18563128.09</v>
      </c>
      <c r="E129" s="17">
        <v>18519075.699999999</v>
      </c>
      <c r="F129" s="17">
        <f t="shared" si="8"/>
        <v>18757299.949999999</v>
      </c>
      <c r="G129" s="4">
        <f t="shared" ref="G129:G160" si="9">+F129/$F$265</f>
        <v>2.2449661533565047E-3</v>
      </c>
    </row>
    <row r="130" spans="1:7" x14ac:dyDescent="0.2">
      <c r="A130" t="s">
        <v>559</v>
      </c>
      <c r="B130" t="s">
        <v>560</v>
      </c>
      <c r="C130" s="17">
        <v>8046354.2700000005</v>
      </c>
      <c r="D130" s="17">
        <v>11395737.25</v>
      </c>
      <c r="E130" s="17">
        <v>9035674</v>
      </c>
      <c r="F130" s="17">
        <f>IF(C130&gt;0,(+C130+(D130*2)+(E130*3))/6,IF(D130&gt;0,((D130*2)+(E130*3))/5,E130))</f>
        <v>9657475.128333332</v>
      </c>
      <c r="G130" s="4">
        <f t="shared" si="9"/>
        <v>1.1558542459620153E-3</v>
      </c>
    </row>
    <row r="131" spans="1:7" x14ac:dyDescent="0.2">
      <c r="A131" t="s">
        <v>196</v>
      </c>
      <c r="B131" t="s">
        <v>197</v>
      </c>
      <c r="C131" s="17">
        <v>16925648</v>
      </c>
      <c r="D131" s="17">
        <v>16289365</v>
      </c>
      <c r="E131" s="17">
        <v>15220271</v>
      </c>
      <c r="F131" s="17">
        <f t="shared" si="8"/>
        <v>15860865.166666666</v>
      </c>
      <c r="G131" s="4">
        <f t="shared" si="9"/>
        <v>1.8983065556894209E-3</v>
      </c>
    </row>
    <row r="132" spans="1:7" x14ac:dyDescent="0.2">
      <c r="A132" t="s">
        <v>198</v>
      </c>
      <c r="B132" t="s">
        <v>548</v>
      </c>
      <c r="C132" s="17">
        <v>8641251</v>
      </c>
      <c r="D132" s="17">
        <v>7913064.7299999995</v>
      </c>
      <c r="E132" s="17">
        <v>7848116.5499999998</v>
      </c>
      <c r="F132" s="17">
        <f t="shared" si="8"/>
        <v>8001955.0183333335</v>
      </c>
      <c r="G132" s="4">
        <f t="shared" si="9"/>
        <v>9.5771343555443671E-4</v>
      </c>
    </row>
    <row r="133" spans="1:7" x14ac:dyDescent="0.2">
      <c r="A133" t="s">
        <v>199</v>
      </c>
      <c r="B133" t="s">
        <v>200</v>
      </c>
      <c r="C133" s="17">
        <v>53883961.899999991</v>
      </c>
      <c r="D133" s="17">
        <v>57529841.829999998</v>
      </c>
      <c r="E133" s="17">
        <v>57045650.979999997</v>
      </c>
      <c r="F133" s="17">
        <f t="shared" si="8"/>
        <v>56680099.75</v>
      </c>
      <c r="G133" s="4">
        <f t="shared" si="9"/>
        <v>6.7837538370025636E-3</v>
      </c>
    </row>
    <row r="134" spans="1:7" x14ac:dyDescent="0.2">
      <c r="A134" t="s">
        <v>201</v>
      </c>
      <c r="B134" t="s">
        <v>549</v>
      </c>
      <c r="C134" s="17">
        <v>8129299</v>
      </c>
      <c r="D134" s="17">
        <v>8297411</v>
      </c>
      <c r="E134" s="17">
        <v>8176130.1799999997</v>
      </c>
      <c r="F134" s="17">
        <f t="shared" si="8"/>
        <v>8208751.9233333329</v>
      </c>
      <c r="G134" s="4">
        <f t="shared" si="9"/>
        <v>9.8246390889449118E-4</v>
      </c>
    </row>
    <row r="135" spans="1:7" x14ac:dyDescent="0.2">
      <c r="A135" t="s">
        <v>202</v>
      </c>
      <c r="B135" t="s">
        <v>550</v>
      </c>
      <c r="C135" s="17">
        <v>10269884.590000002</v>
      </c>
      <c r="D135" s="17">
        <v>10970686</v>
      </c>
      <c r="E135" s="17">
        <v>9896641.5</v>
      </c>
      <c r="F135" s="17">
        <f t="shared" si="8"/>
        <v>10316863.515000001</v>
      </c>
      <c r="G135" s="4">
        <f t="shared" si="9"/>
        <v>1.2347730996311982E-3</v>
      </c>
    </row>
    <row r="136" spans="1:7" x14ac:dyDescent="0.2">
      <c r="A136" t="s">
        <v>203</v>
      </c>
      <c r="B136" t="s">
        <v>507</v>
      </c>
      <c r="C136" s="17">
        <v>9364911</v>
      </c>
      <c r="D136" s="17">
        <v>9413917</v>
      </c>
      <c r="E136" s="17">
        <v>9643741</v>
      </c>
      <c r="F136" s="17">
        <f t="shared" si="8"/>
        <v>9520661.333333334</v>
      </c>
      <c r="G136" s="4">
        <f t="shared" si="9"/>
        <v>1.1394796963250218E-3</v>
      </c>
    </row>
    <row r="137" spans="1:7" x14ac:dyDescent="0.2">
      <c r="A137" t="s">
        <v>204</v>
      </c>
      <c r="B137" t="s">
        <v>551</v>
      </c>
      <c r="C137" s="17">
        <v>143374398</v>
      </c>
      <c r="D137" s="17">
        <v>140920453</v>
      </c>
      <c r="E137" s="17">
        <v>132340468</v>
      </c>
      <c r="F137" s="17">
        <f t="shared" si="8"/>
        <v>137039451.33333334</v>
      </c>
      <c r="G137" s="4">
        <f t="shared" si="9"/>
        <v>1.6401557299715694E-2</v>
      </c>
    </row>
    <row r="138" spans="1:7" x14ac:dyDescent="0.2">
      <c r="A138" t="s">
        <v>205</v>
      </c>
      <c r="B138" t="s">
        <v>206</v>
      </c>
      <c r="C138" s="17">
        <v>9448728.5999999996</v>
      </c>
      <c r="D138" s="17">
        <v>9487225</v>
      </c>
      <c r="E138" s="17">
        <v>7897561</v>
      </c>
      <c r="F138" s="17">
        <f t="shared" si="8"/>
        <v>8685976.9333333336</v>
      </c>
      <c r="G138" s="4">
        <f t="shared" si="9"/>
        <v>1.0395805513665449E-3</v>
      </c>
    </row>
    <row r="139" spans="1:7" x14ac:dyDescent="0.2">
      <c r="A139" t="s">
        <v>207</v>
      </c>
      <c r="B139" t="s">
        <v>208</v>
      </c>
      <c r="C139" s="17">
        <v>6515203</v>
      </c>
      <c r="D139" s="17">
        <v>6508691</v>
      </c>
      <c r="E139" s="17">
        <v>6401205</v>
      </c>
      <c r="F139" s="17">
        <f t="shared" si="8"/>
        <v>6456033.333333333</v>
      </c>
      <c r="G139" s="4">
        <f t="shared" si="9"/>
        <v>7.7268990509877231E-4</v>
      </c>
    </row>
    <row r="140" spans="1:7" x14ac:dyDescent="0.2">
      <c r="A140" t="s">
        <v>209</v>
      </c>
      <c r="B140" t="s">
        <v>210</v>
      </c>
      <c r="C140" s="17">
        <v>971473</v>
      </c>
      <c r="D140" s="17">
        <v>944740</v>
      </c>
      <c r="E140" s="17">
        <v>734797</v>
      </c>
      <c r="F140" s="17">
        <f t="shared" si="8"/>
        <v>844224</v>
      </c>
      <c r="G140" s="4">
        <f t="shared" si="9"/>
        <v>1.0104089132781832E-4</v>
      </c>
    </row>
    <row r="141" spans="1:7" x14ac:dyDescent="0.2">
      <c r="A141" t="s">
        <v>211</v>
      </c>
      <c r="B141" t="s">
        <v>463</v>
      </c>
      <c r="C141" s="17">
        <v>1652950.91</v>
      </c>
      <c r="D141" s="17">
        <v>1496864.66</v>
      </c>
      <c r="E141" s="17">
        <v>1366930.18</v>
      </c>
      <c r="F141" s="17">
        <f t="shared" si="8"/>
        <v>1457911.7949999999</v>
      </c>
      <c r="G141" s="4">
        <f t="shared" si="9"/>
        <v>1.7449007282917749E-4</v>
      </c>
    </row>
    <row r="142" spans="1:7" hidden="1" outlineLevel="1" x14ac:dyDescent="0.2">
      <c r="A142" t="s">
        <v>212</v>
      </c>
      <c r="B142" t="s">
        <v>213</v>
      </c>
      <c r="C142" s="35">
        <v>849948.3447763602</v>
      </c>
      <c r="D142" s="17">
        <v>871031.74283936433</v>
      </c>
      <c r="E142" s="17">
        <v>855948.51934693684</v>
      </c>
      <c r="F142" s="17">
        <f t="shared" si="8"/>
        <v>859976.23141598329</v>
      </c>
      <c r="G142" s="4">
        <f t="shared" si="9"/>
        <v>1.02926196060535E-4</v>
      </c>
    </row>
    <row r="143" spans="1:7" hidden="1" outlineLevel="1" x14ac:dyDescent="0.2">
      <c r="A143" t="s">
        <v>214</v>
      </c>
      <c r="B143" t="s">
        <v>215</v>
      </c>
      <c r="C143" s="35">
        <v>217275.89066248527</v>
      </c>
      <c r="D143" s="17">
        <v>228632.13060347189</v>
      </c>
      <c r="E143" s="17">
        <v>197984.06396408979</v>
      </c>
      <c r="F143" s="17">
        <f t="shared" si="8"/>
        <v>211415.39062694972</v>
      </c>
      <c r="G143" s="4">
        <f t="shared" si="9"/>
        <v>2.5303236474402395E-5</v>
      </c>
    </row>
    <row r="144" spans="1:7" hidden="1" outlineLevel="1" x14ac:dyDescent="0.2">
      <c r="A144" t="s">
        <v>216</v>
      </c>
      <c r="B144" t="s">
        <v>217</v>
      </c>
      <c r="C144" s="35">
        <v>1339656.8278583225</v>
      </c>
      <c r="D144" s="17">
        <v>1310225.2343277426</v>
      </c>
      <c r="E144" s="17">
        <v>1259521.837300058</v>
      </c>
      <c r="F144" s="17">
        <f t="shared" si="8"/>
        <v>1289778.8014023304</v>
      </c>
      <c r="G144" s="4">
        <f t="shared" si="9"/>
        <v>1.5436708706387952E-4</v>
      </c>
    </row>
    <row r="145" spans="1:7" hidden="1" outlineLevel="1" x14ac:dyDescent="0.2">
      <c r="A145" t="s">
        <v>510</v>
      </c>
      <c r="B145" t="s">
        <v>508</v>
      </c>
      <c r="C145" s="35">
        <v>1066139.0552163047</v>
      </c>
      <c r="D145" s="17">
        <v>1070797.9604975951</v>
      </c>
      <c r="E145" s="17">
        <v>1012307.98</v>
      </c>
      <c r="F145" s="17">
        <f>IF(C145&gt;0,(+C145+(D145*2)+(E145*3))/6,IF(D145&gt;0,((D145*2)+(E145*3))/5,E145))</f>
        <v>1040776.4860352492</v>
      </c>
      <c r="G145" s="4">
        <f t="shared" si="9"/>
        <v>1.2456526208925146E-4</v>
      </c>
    </row>
    <row r="146" spans="1:7" hidden="1" outlineLevel="1" x14ac:dyDescent="0.2">
      <c r="A146" t="s">
        <v>218</v>
      </c>
      <c r="B146" t="s">
        <v>219</v>
      </c>
      <c r="C146" s="35">
        <v>1592722.3469553255</v>
      </c>
      <c r="D146" s="17">
        <v>1603207.5107021499</v>
      </c>
      <c r="E146" s="17">
        <v>1526194.761821242</v>
      </c>
      <c r="F146" s="17">
        <f t="shared" si="8"/>
        <v>1562953.6089705585</v>
      </c>
      <c r="G146" s="4">
        <f t="shared" si="9"/>
        <v>1.8706199510368771E-4</v>
      </c>
    </row>
    <row r="147" spans="1:7" hidden="1" outlineLevel="1" x14ac:dyDescent="0.2">
      <c r="A147" t="s">
        <v>220</v>
      </c>
      <c r="B147" t="s">
        <v>221</v>
      </c>
      <c r="C147" s="35">
        <v>166220.34999124892</v>
      </c>
      <c r="D147" s="17">
        <v>162945.41256650139</v>
      </c>
      <c r="E147" s="17">
        <v>129031.17839825031</v>
      </c>
      <c r="F147" s="17">
        <f t="shared" si="8"/>
        <v>146534.11838650043</v>
      </c>
      <c r="G147" s="4">
        <f t="shared" si="9"/>
        <v>1.7537925872408335E-5</v>
      </c>
    </row>
    <row r="148" spans="1:7" hidden="1" outlineLevel="1" x14ac:dyDescent="0.2">
      <c r="A148" t="s">
        <v>222</v>
      </c>
      <c r="B148" t="s">
        <v>223</v>
      </c>
      <c r="C148" s="35">
        <v>2877157.0232443865</v>
      </c>
      <c r="D148" s="17">
        <v>3018183.4657517243</v>
      </c>
      <c r="E148" s="17">
        <v>3022410.7071024962</v>
      </c>
      <c r="F148" s="17">
        <f t="shared" si="8"/>
        <v>2996792.6793425544</v>
      </c>
      <c r="G148" s="4">
        <f t="shared" si="9"/>
        <v>3.5867092554280918E-4</v>
      </c>
    </row>
    <row r="149" spans="1:7" hidden="1" outlineLevel="1" x14ac:dyDescent="0.2">
      <c r="A149" t="s">
        <v>224</v>
      </c>
      <c r="B149" t="s">
        <v>225</v>
      </c>
      <c r="C149" s="35">
        <v>16107056.30732318</v>
      </c>
      <c r="D149" s="17">
        <v>15385683.747867113</v>
      </c>
      <c r="E149" s="17">
        <v>15850854.88042427</v>
      </c>
      <c r="F149" s="17">
        <f t="shared" si="8"/>
        <v>15738498.074055037</v>
      </c>
      <c r="G149" s="4">
        <f t="shared" si="9"/>
        <v>1.88366105863334E-3</v>
      </c>
    </row>
    <row r="150" spans="1:7" hidden="1" outlineLevel="1" x14ac:dyDescent="0.2">
      <c r="A150" t="s">
        <v>226</v>
      </c>
      <c r="B150" t="s">
        <v>227</v>
      </c>
      <c r="C150" s="35">
        <v>2697573.8129425556</v>
      </c>
      <c r="D150" s="17">
        <v>2773335.2495046612</v>
      </c>
      <c r="E150" s="17">
        <v>2808886.5642256327</v>
      </c>
      <c r="F150" s="17">
        <f t="shared" si="8"/>
        <v>2778484.0007714625</v>
      </c>
      <c r="G150" s="4">
        <f t="shared" si="9"/>
        <v>3.3254266637531177E-4</v>
      </c>
    </row>
    <row r="151" spans="1:7" hidden="1" outlineLevel="1" x14ac:dyDescent="0.2">
      <c r="A151" t="s">
        <v>228</v>
      </c>
      <c r="B151" t="s">
        <v>229</v>
      </c>
      <c r="C151" s="35">
        <v>2970903.9372917027</v>
      </c>
      <c r="D151" s="17">
        <v>2881960.2813055776</v>
      </c>
      <c r="E151" s="17">
        <v>2786881.2023344846</v>
      </c>
      <c r="F151" s="17">
        <f t="shared" si="8"/>
        <v>2849244.684484385</v>
      </c>
      <c r="G151" s="4">
        <f t="shared" si="9"/>
        <v>3.4101165393467936E-4</v>
      </c>
    </row>
    <row r="152" spans="1:7" hidden="1" outlineLevel="1" x14ac:dyDescent="0.2">
      <c r="A152" t="s">
        <v>230</v>
      </c>
      <c r="B152" t="s">
        <v>231</v>
      </c>
      <c r="C152" s="35">
        <v>2208270.7022297904</v>
      </c>
      <c r="D152" s="17">
        <v>2106016.510543433</v>
      </c>
      <c r="E152" s="17">
        <v>2064134.2017607996</v>
      </c>
      <c r="F152" s="17">
        <f t="shared" si="8"/>
        <v>2102117.7214331757</v>
      </c>
      <c r="G152" s="4">
        <f t="shared" si="9"/>
        <v>2.5159181479039993E-4</v>
      </c>
    </row>
    <row r="153" spans="1:7" hidden="1" outlineLevel="1" x14ac:dyDescent="0.2">
      <c r="A153" t="s">
        <v>232</v>
      </c>
      <c r="B153" t="s">
        <v>233</v>
      </c>
      <c r="C153" s="35">
        <v>523305.41713758523</v>
      </c>
      <c r="D153" s="17">
        <v>549040.26373123005</v>
      </c>
      <c r="E153" s="17">
        <v>573354.51016286574</v>
      </c>
      <c r="F153" s="17">
        <f t="shared" si="8"/>
        <v>556908.24584810704</v>
      </c>
      <c r="G153" s="4">
        <f t="shared" si="9"/>
        <v>6.6653525069536651E-5</v>
      </c>
    </row>
    <row r="154" spans="1:7" hidden="1" outlineLevel="1" x14ac:dyDescent="0.2">
      <c r="A154" t="s">
        <v>234</v>
      </c>
      <c r="B154" t="s">
        <v>235</v>
      </c>
      <c r="C154" s="35">
        <v>1657662.3921280806</v>
      </c>
      <c r="D154" s="17">
        <v>1594601.1102206483</v>
      </c>
      <c r="E154" s="17">
        <v>1559627.6305736657</v>
      </c>
      <c r="F154" s="17">
        <f t="shared" si="8"/>
        <v>1587624.5840483957</v>
      </c>
      <c r="G154" s="4">
        <f t="shared" si="9"/>
        <v>1.9001473905765144E-4</v>
      </c>
    </row>
    <row r="155" spans="1:7" hidden="1" outlineLevel="1" x14ac:dyDescent="0.2">
      <c r="A155" t="s">
        <v>236</v>
      </c>
      <c r="B155" t="s">
        <v>237</v>
      </c>
      <c r="C155" s="35">
        <v>3965138.2549273954</v>
      </c>
      <c r="D155" s="17">
        <v>3842076.587145336</v>
      </c>
      <c r="E155" s="17">
        <v>3796342.8279921357</v>
      </c>
      <c r="F155" s="17">
        <f t="shared" si="8"/>
        <v>3839719.9855324123</v>
      </c>
      <c r="G155" s="4">
        <f t="shared" si="9"/>
        <v>4.5955662216121861E-4</v>
      </c>
    </row>
    <row r="156" spans="1:7" hidden="1" outlineLevel="1" x14ac:dyDescent="0.2">
      <c r="A156" t="s">
        <v>238</v>
      </c>
      <c r="B156" t="s">
        <v>239</v>
      </c>
      <c r="C156" s="35">
        <v>5876564.7476907438</v>
      </c>
      <c r="D156" s="17">
        <v>5868180.7787796455</v>
      </c>
      <c r="E156" s="17">
        <v>5661341.7881690497</v>
      </c>
      <c r="F156" s="17">
        <f t="shared" si="8"/>
        <v>5766158.6116261976</v>
      </c>
      <c r="G156" s="4">
        <f t="shared" si="9"/>
        <v>6.9012229651879882E-4</v>
      </c>
    </row>
    <row r="157" spans="1:7" hidden="1" outlineLevel="1" x14ac:dyDescent="0.2">
      <c r="A157" t="s">
        <v>240</v>
      </c>
      <c r="B157" t="s">
        <v>241</v>
      </c>
      <c r="C157" s="35">
        <v>1258323.6544253773</v>
      </c>
      <c r="D157" s="17">
        <v>1202161.8786306288</v>
      </c>
      <c r="E157" s="17">
        <v>468486.69078054943</v>
      </c>
      <c r="F157" s="17">
        <f t="shared" si="8"/>
        <v>844684.58067138062</v>
      </c>
      <c r="G157" s="4">
        <f t="shared" si="9"/>
        <v>1.0109601589376842E-4</v>
      </c>
    </row>
    <row r="158" spans="1:7" hidden="1" outlineLevel="1" x14ac:dyDescent="0.2">
      <c r="A158" t="s">
        <v>242</v>
      </c>
      <c r="B158" t="s">
        <v>243</v>
      </c>
      <c r="C158" s="35">
        <v>550502.20827833191</v>
      </c>
      <c r="D158" s="17">
        <v>511523.89587766584</v>
      </c>
      <c r="E158" s="17">
        <v>419586.93405085115</v>
      </c>
      <c r="F158" s="17">
        <f t="shared" si="8"/>
        <v>472051.80036436953</v>
      </c>
      <c r="G158" s="4">
        <f t="shared" si="9"/>
        <v>5.6497487232911228E-5</v>
      </c>
    </row>
    <row r="159" spans="1:7" hidden="1" outlineLevel="1" x14ac:dyDescent="0.2">
      <c r="A159" t="s">
        <v>244</v>
      </c>
      <c r="B159" t="s">
        <v>245</v>
      </c>
      <c r="C159" s="35">
        <v>324238.82075322105</v>
      </c>
      <c r="D159" s="17">
        <v>354192.42434866092</v>
      </c>
      <c r="E159" s="17">
        <v>362266.92477900296</v>
      </c>
      <c r="F159" s="17">
        <f t="shared" si="8"/>
        <v>353237.40729792527</v>
      </c>
      <c r="G159" s="4">
        <f t="shared" si="9"/>
        <v>4.2277194777345784E-5</v>
      </c>
    </row>
    <row r="160" spans="1:7" hidden="1" outlineLevel="1" x14ac:dyDescent="0.2">
      <c r="A160" t="s">
        <v>246</v>
      </c>
      <c r="B160" t="s">
        <v>247</v>
      </c>
      <c r="C160" s="35">
        <v>4708006.1299899593</v>
      </c>
      <c r="D160" s="17">
        <v>4601547.361383792</v>
      </c>
      <c r="E160" s="17">
        <v>4302304.5998871215</v>
      </c>
      <c r="F160" s="17">
        <f t="shared" si="8"/>
        <v>4469669.1087364843</v>
      </c>
      <c r="G160" s="4">
        <f t="shared" si="9"/>
        <v>5.3495203960933317E-4</v>
      </c>
    </row>
    <row r="161" spans="1:7" hidden="1" outlineLevel="1" x14ac:dyDescent="0.2">
      <c r="A161" t="s">
        <v>248</v>
      </c>
      <c r="B161" t="s">
        <v>249</v>
      </c>
      <c r="C161" s="35">
        <v>404885.84856843669</v>
      </c>
      <c r="D161" s="17">
        <v>395453.07625549362</v>
      </c>
      <c r="E161" s="17">
        <v>345593.21340635931</v>
      </c>
      <c r="F161" s="17">
        <f t="shared" si="8"/>
        <v>372095.27354975027</v>
      </c>
      <c r="G161" s="4">
        <f t="shared" ref="G161:G165" si="10">+F161/$F$265</f>
        <v>4.4534197201613726E-5</v>
      </c>
    </row>
    <row r="162" spans="1:7" hidden="1" outlineLevel="1" x14ac:dyDescent="0.2">
      <c r="A162" t="s">
        <v>250</v>
      </c>
      <c r="B162" t="s">
        <v>251</v>
      </c>
      <c r="C162" s="35">
        <v>377610.30649215356</v>
      </c>
      <c r="D162" s="17">
        <v>392316.50323323376</v>
      </c>
      <c r="E162" s="17">
        <v>413999.87376797287</v>
      </c>
      <c r="F162" s="17">
        <f t="shared" si="8"/>
        <v>400707.15571042319</v>
      </c>
      <c r="G162" s="4">
        <f t="shared" si="10"/>
        <v>4.7958608348514187E-5</v>
      </c>
    </row>
    <row r="163" spans="1:7" hidden="1" outlineLevel="1" x14ac:dyDescent="0.2">
      <c r="A163" t="s">
        <v>252</v>
      </c>
      <c r="B163" t="s">
        <v>253</v>
      </c>
      <c r="C163" s="35">
        <v>505943.17407616728</v>
      </c>
      <c r="D163" s="17">
        <v>444474.38562205445</v>
      </c>
      <c r="E163" s="17">
        <v>408504.7708554297</v>
      </c>
      <c r="F163" s="17">
        <f t="shared" si="8"/>
        <v>436734.37631442753</v>
      </c>
      <c r="G163" s="4">
        <f t="shared" si="10"/>
        <v>5.2270523766569754E-5</v>
      </c>
    </row>
    <row r="164" spans="1:7" hidden="1" outlineLevel="1" x14ac:dyDescent="0.2">
      <c r="A164" t="s">
        <v>501</v>
      </c>
      <c r="B164" t="s">
        <v>502</v>
      </c>
      <c r="C164" s="35">
        <v>27197.240901657889</v>
      </c>
      <c r="D164" s="17">
        <v>27336.99695163174</v>
      </c>
      <c r="E164" s="17">
        <v>55973.259208723699</v>
      </c>
      <c r="F164" s="17">
        <f t="shared" si="8"/>
        <v>41631.835405182079</v>
      </c>
      <c r="G164" s="4">
        <f t="shared" si="10"/>
        <v>4.9827033547407107E-6</v>
      </c>
    </row>
    <row r="165" spans="1:7" hidden="1" outlineLevel="1" x14ac:dyDescent="0.2">
      <c r="A165" t="s">
        <v>254</v>
      </c>
      <c r="B165" t="s">
        <v>255</v>
      </c>
      <c r="C165" s="35">
        <v>28059662.881225891</v>
      </c>
      <c r="D165" s="17">
        <v>27733486.962568663</v>
      </c>
      <c r="E165" s="17">
        <v>27989847.908978429</v>
      </c>
      <c r="F165" s="17">
        <f t="shared" si="8"/>
        <v>27916030.088883083</v>
      </c>
      <c r="G165" s="4">
        <f t="shared" si="10"/>
        <v>3.3411281395872919E-3</v>
      </c>
    </row>
    <row r="166" spans="1:7" hidden="1" outlineLevel="1" x14ac:dyDescent="0.2">
      <c r="A166" t="s">
        <v>256</v>
      </c>
      <c r="B166" t="s">
        <v>257</v>
      </c>
      <c r="C166" s="35">
        <v>523893.36878696305</v>
      </c>
      <c r="D166" s="17">
        <v>532996.90981642751</v>
      </c>
      <c r="E166" s="17">
        <v>510260.83020167256</v>
      </c>
      <c r="F166" s="17">
        <f t="shared" si="8"/>
        <v>520111.61317080591</v>
      </c>
      <c r="G166" s="4">
        <f t="shared" ref="G166:G197" si="11">+F166/$F$265</f>
        <v>6.2249522620451059E-5</v>
      </c>
    </row>
    <row r="167" spans="1:7" hidden="1" outlineLevel="1" x14ac:dyDescent="0.2">
      <c r="A167" t="s">
        <v>258</v>
      </c>
      <c r="B167" t="s">
        <v>259</v>
      </c>
      <c r="C167" s="35">
        <v>484820.07289043989</v>
      </c>
      <c r="D167" s="17">
        <v>521240.06260010635</v>
      </c>
      <c r="E167" s="17">
        <v>459698.93781331665</v>
      </c>
      <c r="F167" s="17">
        <f t="shared" si="8"/>
        <v>484399.50192176708</v>
      </c>
      <c r="G167" s="4">
        <f t="shared" si="11"/>
        <v>5.797532104385399E-5</v>
      </c>
    </row>
    <row r="168" spans="1:7" hidden="1" outlineLevel="1" x14ac:dyDescent="0.2">
      <c r="A168" t="s">
        <v>260</v>
      </c>
      <c r="B168" t="s">
        <v>261</v>
      </c>
      <c r="C168" s="35">
        <v>3294038.7515059938</v>
      </c>
      <c r="D168" s="17">
        <v>3402315.733482128</v>
      </c>
      <c r="E168" s="17">
        <v>3480351.9992499612</v>
      </c>
      <c r="F168" s="17">
        <f t="shared" ref="F168:F231" si="12">IF(C168&gt;0,(+C168+(D168*2)+(E168*3))/6,IF(D168&gt;0,((D168*2)+(E168*3))/5,E168))</f>
        <v>3423287.7027033553</v>
      </c>
      <c r="G168" s="4">
        <f t="shared" si="11"/>
        <v>4.0971595305595024E-4</v>
      </c>
    </row>
    <row r="169" spans="1:7" hidden="1" outlineLevel="1" x14ac:dyDescent="0.2">
      <c r="A169" t="s">
        <v>262</v>
      </c>
      <c r="B169" t="s">
        <v>263</v>
      </c>
      <c r="C169" s="35">
        <v>314231.06992971536</v>
      </c>
      <c r="D169" s="17">
        <v>326300.96246470558</v>
      </c>
      <c r="E169" s="17">
        <v>337330.2576277898</v>
      </c>
      <c r="F169" s="17">
        <f t="shared" si="12"/>
        <v>329803.96129041602</v>
      </c>
      <c r="G169" s="4">
        <f t="shared" si="11"/>
        <v>3.9472564404978921E-5</v>
      </c>
    </row>
    <row r="170" spans="1:7" hidden="1" outlineLevel="1" x14ac:dyDescent="0.2">
      <c r="A170" t="s">
        <v>264</v>
      </c>
      <c r="B170" t="s">
        <v>265</v>
      </c>
      <c r="C170" s="35">
        <v>1190590.5186834321</v>
      </c>
      <c r="D170" s="17">
        <v>1233226.1682322631</v>
      </c>
      <c r="E170" s="17">
        <v>1294728.7353735482</v>
      </c>
      <c r="F170" s="17">
        <f t="shared" si="12"/>
        <v>1256871.510211434</v>
      </c>
      <c r="G170" s="4">
        <f t="shared" si="11"/>
        <v>1.5042858018287137E-4</v>
      </c>
    </row>
    <row r="171" spans="1:7" hidden="1" outlineLevel="1" x14ac:dyDescent="0.2">
      <c r="A171" t="s">
        <v>266</v>
      </c>
      <c r="B171" t="s">
        <v>267</v>
      </c>
      <c r="C171" s="35">
        <v>1419044.2229700391</v>
      </c>
      <c r="D171" s="17">
        <v>1346096.8186281526</v>
      </c>
      <c r="E171" s="17">
        <v>1293205.2481811664</v>
      </c>
      <c r="F171" s="17">
        <f t="shared" si="12"/>
        <v>1331808.9341283073</v>
      </c>
      <c r="G171" s="4">
        <f t="shared" si="11"/>
        <v>1.5939746060604276E-4</v>
      </c>
    </row>
    <row r="172" spans="1:7" hidden="1" outlineLevel="1" x14ac:dyDescent="0.2">
      <c r="A172" t="s">
        <v>268</v>
      </c>
      <c r="B172" t="s">
        <v>269</v>
      </c>
      <c r="C172" s="35">
        <v>10963315.447967075</v>
      </c>
      <c r="D172" s="17">
        <v>9376285.7981899194</v>
      </c>
      <c r="E172" s="17">
        <v>7815874.0478906659</v>
      </c>
      <c r="F172" s="17">
        <f t="shared" si="12"/>
        <v>8860584.8646698184</v>
      </c>
      <c r="G172" s="4">
        <f t="shared" si="11"/>
        <v>1.0604784896094104E-3</v>
      </c>
    </row>
    <row r="173" spans="1:7" hidden="1" outlineLevel="1" x14ac:dyDescent="0.2">
      <c r="A173" t="s">
        <v>270</v>
      </c>
      <c r="B173" t="s">
        <v>271</v>
      </c>
      <c r="C173" s="35">
        <v>309810.0467618634</v>
      </c>
      <c r="D173" s="17">
        <v>308270.87300638563</v>
      </c>
      <c r="E173" s="17">
        <v>278975.1121018593</v>
      </c>
      <c r="F173" s="17">
        <f t="shared" si="12"/>
        <v>293879.52151336876</v>
      </c>
      <c r="G173" s="4">
        <f t="shared" si="11"/>
        <v>3.5172950303122795E-5</v>
      </c>
    </row>
    <row r="174" spans="1:7" hidden="1" outlineLevel="1" x14ac:dyDescent="0.2">
      <c r="A174" t="s">
        <v>272</v>
      </c>
      <c r="B174" t="s">
        <v>273</v>
      </c>
      <c r="C174" s="35">
        <v>456702.7594773802</v>
      </c>
      <c r="D174" s="17">
        <v>463011.37283661304</v>
      </c>
      <c r="E174" s="17">
        <v>455084.60517287254</v>
      </c>
      <c r="F174" s="17">
        <f t="shared" si="12"/>
        <v>457996.55344487069</v>
      </c>
      <c r="G174" s="4">
        <f t="shared" si="11"/>
        <v>5.4815285972844312E-5</v>
      </c>
    </row>
    <row r="175" spans="1:7" hidden="1" outlineLevel="1" x14ac:dyDescent="0.2">
      <c r="A175" t="s">
        <v>274</v>
      </c>
      <c r="B175" t="s">
        <v>275</v>
      </c>
      <c r="C175" s="35">
        <v>438018.1083849608</v>
      </c>
      <c r="D175" s="17">
        <v>398613.38791445014</v>
      </c>
      <c r="E175" s="17">
        <v>444626.35685455042</v>
      </c>
      <c r="F175" s="17">
        <f t="shared" si="12"/>
        <v>428187.32579625206</v>
      </c>
      <c r="G175" s="4">
        <f t="shared" si="11"/>
        <v>5.124757061363837E-5</v>
      </c>
    </row>
    <row r="176" spans="1:7" hidden="1" outlineLevel="1" x14ac:dyDescent="0.2">
      <c r="A176" t="s">
        <v>276</v>
      </c>
      <c r="B176" t="s">
        <v>277</v>
      </c>
      <c r="C176" s="35">
        <v>792698.7750377747</v>
      </c>
      <c r="D176" s="17">
        <v>824065.48619616451</v>
      </c>
      <c r="E176" s="17">
        <v>768197.85300690378</v>
      </c>
      <c r="F176" s="17">
        <f t="shared" si="12"/>
        <v>790903.8844084692</v>
      </c>
      <c r="G176" s="4">
        <f t="shared" si="11"/>
        <v>9.4659276963537543E-5</v>
      </c>
    </row>
    <row r="177" spans="1:7" hidden="1" outlineLevel="1" x14ac:dyDescent="0.2">
      <c r="A177" t="s">
        <v>278</v>
      </c>
      <c r="B177" t="s">
        <v>279</v>
      </c>
      <c r="C177" s="35">
        <v>124061.24346400979</v>
      </c>
      <c r="D177" s="17">
        <v>124879.99670755684</v>
      </c>
      <c r="E177" s="17">
        <v>104258.57774851572</v>
      </c>
      <c r="F177" s="17">
        <f t="shared" si="12"/>
        <v>114432.82835411177</v>
      </c>
      <c r="G177" s="4">
        <f t="shared" si="11"/>
        <v>1.3695885184575058E-5</v>
      </c>
    </row>
    <row r="178" spans="1:7" hidden="1" outlineLevel="1" x14ac:dyDescent="0.2">
      <c r="A178" t="s">
        <v>280</v>
      </c>
      <c r="B178" t="s">
        <v>281</v>
      </c>
      <c r="C178" s="35">
        <v>3401208.7083850899</v>
      </c>
      <c r="D178" s="17">
        <v>3504418.0288826274</v>
      </c>
      <c r="E178" s="17">
        <v>3487944.3906395524</v>
      </c>
      <c r="F178" s="17">
        <f t="shared" si="12"/>
        <v>3478979.6563448333</v>
      </c>
      <c r="G178" s="4">
        <f t="shared" si="11"/>
        <v>4.163814406939734E-4</v>
      </c>
    </row>
    <row r="179" spans="1:7" hidden="1" outlineLevel="1" x14ac:dyDescent="0.2">
      <c r="A179" t="s">
        <v>282</v>
      </c>
      <c r="B179" t="s">
        <v>283</v>
      </c>
      <c r="C179" s="35">
        <v>1794052.7594048982</v>
      </c>
      <c r="D179" s="17">
        <v>1830100.8947609044</v>
      </c>
      <c r="E179" s="17">
        <v>1751511.6878283427</v>
      </c>
      <c r="F179" s="17">
        <f t="shared" si="12"/>
        <v>1784798.2687352893</v>
      </c>
      <c r="G179" s="4">
        <f t="shared" si="11"/>
        <v>2.1361345793694642E-4</v>
      </c>
    </row>
    <row r="180" spans="1:7" hidden="1" outlineLevel="1" x14ac:dyDescent="0.2">
      <c r="A180" t="s">
        <v>284</v>
      </c>
      <c r="B180" t="s">
        <v>285</v>
      </c>
      <c r="C180" s="35">
        <v>227691.43869751936</v>
      </c>
      <c r="D180" s="17">
        <v>237834.23684989879</v>
      </c>
      <c r="E180" s="17">
        <v>248540.64206552724</v>
      </c>
      <c r="F180" s="17">
        <f t="shared" si="12"/>
        <v>241496.97309898309</v>
      </c>
      <c r="G180" s="4">
        <f t="shared" si="11"/>
        <v>2.8903548601901172E-5</v>
      </c>
    </row>
    <row r="181" spans="1:7" hidden="1" outlineLevel="1" x14ac:dyDescent="0.2">
      <c r="A181" t="s">
        <v>286</v>
      </c>
      <c r="B181" t="s">
        <v>287</v>
      </c>
      <c r="C181" s="35">
        <v>1281995.0037930014</v>
      </c>
      <c r="D181" s="17">
        <v>1272897.2875520592</v>
      </c>
      <c r="E181" s="17">
        <v>1264079.6312867268</v>
      </c>
      <c r="F181" s="17">
        <f t="shared" si="12"/>
        <v>1270004.7454595501</v>
      </c>
      <c r="G181" s="4">
        <f t="shared" si="11"/>
        <v>1.5200043053951553E-4</v>
      </c>
    </row>
    <row r="182" spans="1:7" hidden="1" outlineLevel="1" x14ac:dyDescent="0.2">
      <c r="A182" t="s">
        <v>288</v>
      </c>
      <c r="B182" t="s">
        <v>289</v>
      </c>
      <c r="C182" s="35">
        <v>1533748.9826051123</v>
      </c>
      <c r="D182" s="17">
        <v>1415275.8388353242</v>
      </c>
      <c r="E182" s="17">
        <v>1351651.1298694899</v>
      </c>
      <c r="F182" s="17">
        <f t="shared" si="12"/>
        <v>1403209.0083140384</v>
      </c>
      <c r="G182" s="4">
        <f t="shared" si="11"/>
        <v>1.6794297357013597E-4</v>
      </c>
    </row>
    <row r="183" spans="1:7" hidden="1" outlineLevel="1" x14ac:dyDescent="0.2">
      <c r="A183" t="s">
        <v>290</v>
      </c>
      <c r="B183" t="s">
        <v>291</v>
      </c>
      <c r="C183" s="35">
        <v>1065928.2653671021</v>
      </c>
      <c r="D183" s="17">
        <v>983481.23214942391</v>
      </c>
      <c r="E183" s="17">
        <v>968442.15784953057</v>
      </c>
      <c r="F183" s="17">
        <f t="shared" si="12"/>
        <v>989702.86720242351</v>
      </c>
      <c r="G183" s="4">
        <f t="shared" si="11"/>
        <v>1.1845251953489865E-4</v>
      </c>
    </row>
    <row r="184" spans="1:7" hidden="1" outlineLevel="1" x14ac:dyDescent="0.2">
      <c r="A184" t="s">
        <v>292</v>
      </c>
      <c r="B184" t="s">
        <v>293</v>
      </c>
      <c r="C184" s="35">
        <v>513909.11744234571</v>
      </c>
      <c r="D184" s="17">
        <v>493096.07707574405</v>
      </c>
      <c r="E184" s="17">
        <v>500382.92394951964</v>
      </c>
      <c r="F184" s="17">
        <f t="shared" si="12"/>
        <v>500208.3405737321</v>
      </c>
      <c r="G184" s="4">
        <f t="shared" si="11"/>
        <v>5.986740080971259E-5</v>
      </c>
    </row>
    <row r="185" spans="1:7" hidden="1" outlineLevel="1" x14ac:dyDescent="0.2">
      <c r="A185" t="s">
        <v>294</v>
      </c>
      <c r="B185" t="s">
        <v>295</v>
      </c>
      <c r="C185" s="35">
        <v>550995.52903480676</v>
      </c>
      <c r="D185" s="17">
        <v>478630.45624538505</v>
      </c>
      <c r="E185" s="17">
        <v>527545.88394198357</v>
      </c>
      <c r="F185" s="17">
        <f t="shared" si="12"/>
        <v>515149.01555858791</v>
      </c>
      <c r="G185" s="4">
        <f t="shared" si="11"/>
        <v>6.1655574466833293E-5</v>
      </c>
    </row>
    <row r="186" spans="1:7" hidden="1" outlineLevel="1" x14ac:dyDescent="0.2">
      <c r="A186" t="s">
        <v>296</v>
      </c>
      <c r="B186" t="s">
        <v>297</v>
      </c>
      <c r="C186" s="35">
        <v>32609608.235558692</v>
      </c>
      <c r="D186" s="17">
        <v>32963130.741161335</v>
      </c>
      <c r="E186" s="17">
        <v>33974882.858170599</v>
      </c>
      <c r="F186" s="17">
        <f t="shared" si="12"/>
        <v>33410086.382065523</v>
      </c>
      <c r="G186" s="4">
        <f t="shared" si="11"/>
        <v>3.9986838888533202E-3</v>
      </c>
    </row>
    <row r="187" spans="1:7" hidden="1" outlineLevel="1" x14ac:dyDescent="0.2">
      <c r="A187" t="s">
        <v>298</v>
      </c>
      <c r="B187" t="s">
        <v>299</v>
      </c>
      <c r="C187" s="35">
        <v>482475.73115664406</v>
      </c>
      <c r="D187" s="17">
        <v>493190.77702575247</v>
      </c>
      <c r="E187" s="17">
        <v>503461.46445547306</v>
      </c>
      <c r="F187" s="17">
        <f t="shared" si="12"/>
        <v>496540.27976242802</v>
      </c>
      <c r="G187" s="4">
        <f t="shared" si="11"/>
        <v>5.9428389204002727E-5</v>
      </c>
    </row>
    <row r="188" spans="1:7" hidden="1" outlineLevel="1" x14ac:dyDescent="0.2">
      <c r="A188" t="s">
        <v>300</v>
      </c>
      <c r="B188" t="s">
        <v>301</v>
      </c>
      <c r="C188" s="35">
        <v>117895.99381928965</v>
      </c>
      <c r="D188" s="17">
        <v>121738.77890961261</v>
      </c>
      <c r="E188" s="17">
        <v>133348.46154789667</v>
      </c>
      <c r="F188" s="17">
        <f t="shared" si="12"/>
        <v>126903.15604703415</v>
      </c>
      <c r="G188" s="4">
        <f t="shared" si="11"/>
        <v>1.5188395496107133E-5</v>
      </c>
    </row>
    <row r="189" spans="1:7" hidden="1" outlineLevel="1" x14ac:dyDescent="0.2">
      <c r="A189" t="s">
        <v>302</v>
      </c>
      <c r="B189" t="s">
        <v>303</v>
      </c>
      <c r="C189" s="35">
        <v>670217.11294104089</v>
      </c>
      <c r="D189" s="17">
        <v>655405.52071009018</v>
      </c>
      <c r="E189" s="17">
        <v>639989.46649597166</v>
      </c>
      <c r="F189" s="17">
        <f t="shared" si="12"/>
        <v>650166.09230818937</v>
      </c>
      <c r="G189" s="4">
        <f t="shared" si="11"/>
        <v>7.781508400370525E-5</v>
      </c>
    </row>
    <row r="190" spans="1:7" hidden="1" outlineLevel="1" x14ac:dyDescent="0.2">
      <c r="A190" t="s">
        <v>304</v>
      </c>
      <c r="B190" t="s">
        <v>305</v>
      </c>
      <c r="C190" s="35">
        <v>9408350.8067140281</v>
      </c>
      <c r="D190" s="17">
        <v>8892045.4059132189</v>
      </c>
      <c r="E190" s="17">
        <v>8741135.3791964538</v>
      </c>
      <c r="F190" s="17">
        <f t="shared" si="12"/>
        <v>8902641.2926883046</v>
      </c>
      <c r="G190" s="4">
        <f t="shared" si="11"/>
        <v>1.0655120103018475E-3</v>
      </c>
    </row>
    <row r="191" spans="1:7" hidden="1" outlineLevel="1" x14ac:dyDescent="0.2">
      <c r="A191" t="s">
        <v>306</v>
      </c>
      <c r="B191" t="s">
        <v>307</v>
      </c>
      <c r="C191" s="35">
        <v>835856.78088278486</v>
      </c>
      <c r="D191" s="17">
        <v>620051.26947364432</v>
      </c>
      <c r="E191" s="17">
        <v>561909.79710578325</v>
      </c>
      <c r="F191" s="17">
        <f t="shared" si="12"/>
        <v>626948.1185245706</v>
      </c>
      <c r="G191" s="4">
        <f t="shared" si="11"/>
        <v>7.503624240962268E-5</v>
      </c>
    </row>
    <row r="192" spans="1:7" hidden="1" outlineLevel="1" x14ac:dyDescent="0.2">
      <c r="A192" t="s">
        <v>308</v>
      </c>
      <c r="B192" t="s">
        <v>309</v>
      </c>
      <c r="C192" s="35">
        <v>336346.03791144217</v>
      </c>
      <c r="D192" s="17">
        <v>306023.63037532882</v>
      </c>
      <c r="E192" s="17">
        <v>309812.68405578833</v>
      </c>
      <c r="F192" s="17">
        <f t="shared" si="12"/>
        <v>312971.89180491079</v>
      </c>
      <c r="G192" s="4">
        <f t="shared" si="11"/>
        <v>3.7458019327242185E-5</v>
      </c>
    </row>
    <row r="193" spans="1:7" hidden="1" outlineLevel="1" x14ac:dyDescent="0.2">
      <c r="A193" t="s">
        <v>310</v>
      </c>
      <c r="B193" t="s">
        <v>311</v>
      </c>
      <c r="C193" s="35">
        <v>806044.61063529854</v>
      </c>
      <c r="D193" s="17">
        <v>792637.99928580481</v>
      </c>
      <c r="E193" s="17">
        <v>776949.68285151524</v>
      </c>
      <c r="F193" s="17">
        <f t="shared" si="12"/>
        <v>787028.27629357576</v>
      </c>
      <c r="G193" s="4">
        <f t="shared" si="11"/>
        <v>9.4195425073084115E-5</v>
      </c>
    </row>
    <row r="194" spans="1:7" hidden="1" outlineLevel="1" x14ac:dyDescent="0.2">
      <c r="A194" t="s">
        <v>312</v>
      </c>
      <c r="B194" t="s">
        <v>313</v>
      </c>
      <c r="C194" s="35">
        <v>895545.09223261941</v>
      </c>
      <c r="D194" s="17">
        <v>915120.63409991295</v>
      </c>
      <c r="E194" s="17">
        <v>901730.38127349457</v>
      </c>
      <c r="F194" s="17">
        <f t="shared" si="12"/>
        <v>905162.91737548821</v>
      </c>
      <c r="G194" s="4">
        <f t="shared" si="11"/>
        <v>1.0833436145917162E-4</v>
      </c>
    </row>
    <row r="195" spans="1:7" hidden="1" outlineLevel="1" x14ac:dyDescent="0.2">
      <c r="A195" t="s">
        <v>314</v>
      </c>
      <c r="B195" t="s">
        <v>315</v>
      </c>
      <c r="C195" s="35">
        <v>378386.24868876243</v>
      </c>
      <c r="D195" s="17">
        <v>411913.16744118271</v>
      </c>
      <c r="E195" s="17">
        <v>411660.84395631903</v>
      </c>
      <c r="F195" s="17">
        <f t="shared" si="12"/>
        <v>406199.18590668077</v>
      </c>
      <c r="G195" s="4">
        <f t="shared" si="11"/>
        <v>4.8615921604509234E-5</v>
      </c>
    </row>
    <row r="196" spans="1:7" hidden="1" outlineLevel="1" x14ac:dyDescent="0.2">
      <c r="A196" t="s">
        <v>316</v>
      </c>
      <c r="B196" t="s">
        <v>317</v>
      </c>
      <c r="C196" s="35">
        <v>1023447.7730126603</v>
      </c>
      <c r="D196" s="17">
        <v>1043323.3855424392</v>
      </c>
      <c r="E196" s="17">
        <v>1008585.8521745844</v>
      </c>
      <c r="F196" s="17">
        <f t="shared" si="12"/>
        <v>1022642.0167702154</v>
      </c>
      <c r="G196" s="4">
        <f t="shared" si="11"/>
        <v>1.2239483938355258E-4</v>
      </c>
    </row>
    <row r="197" spans="1:7" hidden="1" outlineLevel="1" x14ac:dyDescent="0.2">
      <c r="A197" t="s">
        <v>318</v>
      </c>
      <c r="B197" t="s">
        <v>319</v>
      </c>
      <c r="C197" s="35">
        <v>377048.31494700594</v>
      </c>
      <c r="D197" s="17">
        <v>217914.87457674832</v>
      </c>
      <c r="E197" s="17">
        <v>228110.43580663134</v>
      </c>
      <c r="F197" s="17">
        <f t="shared" si="12"/>
        <v>249534.89525339942</v>
      </c>
      <c r="G197" s="4">
        <f t="shared" si="11"/>
        <v>2.9865566761661904E-5</v>
      </c>
    </row>
    <row r="198" spans="1:7" hidden="1" outlineLevel="1" x14ac:dyDescent="0.2">
      <c r="A198" t="s">
        <v>320</v>
      </c>
      <c r="B198" t="s">
        <v>583</v>
      </c>
      <c r="C198" s="35">
        <v>1017252.758141692</v>
      </c>
      <c r="D198" s="17">
        <v>991970.31913319381</v>
      </c>
      <c r="E198" s="17">
        <v>989590.10105480347</v>
      </c>
      <c r="F198" s="17">
        <f t="shared" si="12"/>
        <v>994993.94992874842</v>
      </c>
      <c r="G198" s="4">
        <f t="shared" ref="G198:G229" si="13">+F198/$F$265</f>
        <v>1.1908578240678703E-4</v>
      </c>
    </row>
    <row r="199" spans="1:7" hidden="1" outlineLevel="1" x14ac:dyDescent="0.2">
      <c r="A199" t="s">
        <v>321</v>
      </c>
      <c r="B199" t="s">
        <v>322</v>
      </c>
      <c r="C199" s="35">
        <v>582975.12709682505</v>
      </c>
      <c r="D199" s="17">
        <v>611833.15431651648</v>
      </c>
      <c r="E199" s="17">
        <v>649396.33501617692</v>
      </c>
      <c r="F199" s="17">
        <f t="shared" si="12"/>
        <v>625805.07346306473</v>
      </c>
      <c r="G199" s="4">
        <f t="shared" si="13"/>
        <v>7.4899437140117889E-5</v>
      </c>
    </row>
    <row r="200" spans="1:7" hidden="1" outlineLevel="1" x14ac:dyDescent="0.2">
      <c r="A200" t="s">
        <v>323</v>
      </c>
      <c r="B200" t="s">
        <v>324</v>
      </c>
      <c r="C200" s="35">
        <v>4426974.3975496283</v>
      </c>
      <c r="D200" s="17">
        <v>4376828.4931993894</v>
      </c>
      <c r="E200" s="17">
        <v>4367159.3984296061</v>
      </c>
      <c r="F200" s="17">
        <f t="shared" si="12"/>
        <v>4380351.5965395374</v>
      </c>
      <c r="G200" s="4">
        <f t="shared" si="13"/>
        <v>5.2426207931021492E-4</v>
      </c>
    </row>
    <row r="201" spans="1:7" hidden="1" outlineLevel="1" x14ac:dyDescent="0.2">
      <c r="A201" t="s">
        <v>325</v>
      </c>
      <c r="B201" t="s">
        <v>326</v>
      </c>
      <c r="C201" s="35">
        <v>609379.76354175142</v>
      </c>
      <c r="D201" s="17">
        <v>602984.71439693694</v>
      </c>
      <c r="E201" s="17">
        <v>739890.15654318221</v>
      </c>
      <c r="F201" s="17">
        <f t="shared" si="12"/>
        <v>672503.2769941953</v>
      </c>
      <c r="G201" s="4">
        <f t="shared" si="13"/>
        <v>8.048850841526916E-5</v>
      </c>
    </row>
    <row r="202" spans="1:7" hidden="1" outlineLevel="1" x14ac:dyDescent="0.2">
      <c r="A202" t="s">
        <v>327</v>
      </c>
      <c r="B202" t="s">
        <v>328</v>
      </c>
      <c r="C202" s="35">
        <v>2832847.1772488188</v>
      </c>
      <c r="D202" s="17">
        <v>2630963.8119222685</v>
      </c>
      <c r="E202" s="17">
        <v>2663007.6534436792</v>
      </c>
      <c r="F202" s="17">
        <f t="shared" si="12"/>
        <v>2680632.9602373987</v>
      </c>
      <c r="G202" s="4">
        <f t="shared" si="13"/>
        <v>3.2083137132457134E-4</v>
      </c>
    </row>
    <row r="203" spans="1:7" hidden="1" outlineLevel="1" x14ac:dyDescent="0.2">
      <c r="A203" t="s">
        <v>329</v>
      </c>
      <c r="B203" t="s">
        <v>330</v>
      </c>
      <c r="C203" s="35">
        <v>245147.56591259275</v>
      </c>
      <c r="D203" s="17">
        <v>241080.24234191678</v>
      </c>
      <c r="E203" s="17">
        <v>223992.88155032703</v>
      </c>
      <c r="F203" s="17">
        <f t="shared" si="12"/>
        <v>233214.44920790123</v>
      </c>
      <c r="G203" s="4">
        <f t="shared" si="13"/>
        <v>2.7912255300124794E-5</v>
      </c>
    </row>
    <row r="204" spans="1:7" hidden="1" outlineLevel="1" x14ac:dyDescent="0.2">
      <c r="A204" t="s">
        <v>331</v>
      </c>
      <c r="B204" t="s">
        <v>332</v>
      </c>
      <c r="C204" s="35">
        <v>904164.16073819948</v>
      </c>
      <c r="D204" s="17">
        <v>870030.04581218527</v>
      </c>
      <c r="E204" s="17">
        <v>896340.08023560536</v>
      </c>
      <c r="F204" s="17">
        <f t="shared" si="12"/>
        <v>888874.08217823098</v>
      </c>
      <c r="G204" s="4">
        <f t="shared" si="13"/>
        <v>1.0638483333983029E-4</v>
      </c>
    </row>
    <row r="205" spans="1:7" hidden="1" outlineLevel="1" x14ac:dyDescent="0.2">
      <c r="A205" t="s">
        <v>511</v>
      </c>
      <c r="B205" t="s">
        <v>509</v>
      </c>
      <c r="C205" s="35">
        <v>263043.43196250219</v>
      </c>
      <c r="D205" s="17">
        <v>259933.23290438956</v>
      </c>
      <c r="E205" s="17">
        <v>248317.08621102342</v>
      </c>
      <c r="F205" s="17">
        <f>IF(C205&gt;0,(+C205+(D205*2)+(E205*3))/6,IF(D205&gt;0,((D205*2)+(E205*3))/5,E205))</f>
        <v>254643.52606739194</v>
      </c>
      <c r="G205" s="4">
        <f t="shared" si="13"/>
        <v>3.0476992888981859E-5</v>
      </c>
    </row>
    <row r="206" spans="1:7" hidden="1" outlineLevel="1" x14ac:dyDescent="0.2">
      <c r="A206" t="s">
        <v>333</v>
      </c>
      <c r="B206" t="s">
        <v>334</v>
      </c>
      <c r="C206" s="35">
        <v>983870.10716485372</v>
      </c>
      <c r="D206" s="17">
        <v>978158.27137926326</v>
      </c>
      <c r="E206" s="17">
        <v>953183.40798470471</v>
      </c>
      <c r="F206" s="17">
        <f t="shared" si="12"/>
        <v>966622.8123129158</v>
      </c>
      <c r="G206" s="4">
        <f t="shared" si="13"/>
        <v>1.1569018475416411E-4</v>
      </c>
    </row>
    <row r="207" spans="1:7" hidden="1" outlineLevel="1" x14ac:dyDescent="0.2">
      <c r="A207" t="s">
        <v>335</v>
      </c>
      <c r="B207" t="s">
        <v>336</v>
      </c>
      <c r="C207" s="35">
        <v>843019.84351101611</v>
      </c>
      <c r="D207" s="17">
        <v>829702.4109279759</v>
      </c>
      <c r="E207" s="17">
        <v>743271.23578521248</v>
      </c>
      <c r="F207" s="17">
        <f t="shared" si="12"/>
        <v>788706.3954537675</v>
      </c>
      <c r="G207" s="4">
        <f t="shared" si="13"/>
        <v>9.4396270649258276E-5</v>
      </c>
    </row>
    <row r="208" spans="1:7" hidden="1" outlineLevel="1" x14ac:dyDescent="0.2">
      <c r="A208" t="s">
        <v>337</v>
      </c>
      <c r="B208" t="s">
        <v>338</v>
      </c>
      <c r="C208" s="35">
        <v>681409.34031078732</v>
      </c>
      <c r="D208" s="17">
        <v>685957.3959642977</v>
      </c>
      <c r="E208" s="17">
        <v>649015.82844149449</v>
      </c>
      <c r="F208" s="17">
        <f t="shared" si="12"/>
        <v>666728.60292731097</v>
      </c>
      <c r="G208" s="4">
        <f t="shared" si="13"/>
        <v>7.9797366947073945E-5</v>
      </c>
    </row>
    <row r="209" spans="1:7" hidden="1" outlineLevel="1" x14ac:dyDescent="0.2">
      <c r="A209" t="s">
        <v>339</v>
      </c>
      <c r="B209" t="s">
        <v>340</v>
      </c>
      <c r="C209" s="35">
        <v>141187.48860587538</v>
      </c>
      <c r="D209" s="17">
        <v>126515.20164978667</v>
      </c>
      <c r="E209" s="17">
        <v>122768.58177422879</v>
      </c>
      <c r="F209" s="17">
        <f t="shared" si="12"/>
        <v>127087.27287135586</v>
      </c>
      <c r="G209" s="4">
        <f t="shared" si="13"/>
        <v>1.5210431505552389E-5</v>
      </c>
    </row>
    <row r="210" spans="1:7" hidden="1" outlineLevel="1" x14ac:dyDescent="0.2">
      <c r="A210" t="s">
        <v>341</v>
      </c>
      <c r="B210" t="s">
        <v>342</v>
      </c>
      <c r="C210" s="35">
        <v>1486968.786070385</v>
      </c>
      <c r="D210" s="17">
        <v>1537155.7198592494</v>
      </c>
      <c r="E210" s="17">
        <v>1647761.1366046916</v>
      </c>
      <c r="F210" s="17">
        <f t="shared" si="12"/>
        <v>1584093.9392671597</v>
      </c>
      <c r="G210" s="4">
        <f t="shared" si="13"/>
        <v>1.8959217408004122E-4</v>
      </c>
    </row>
    <row r="211" spans="1:7" hidden="1" outlineLevel="1" x14ac:dyDescent="0.2">
      <c r="A211" t="s">
        <v>343</v>
      </c>
      <c r="B211" t="s">
        <v>344</v>
      </c>
      <c r="C211" s="35">
        <v>1496306.8657799922</v>
      </c>
      <c r="D211" s="17">
        <v>1391521.4804890738</v>
      </c>
      <c r="E211" s="17">
        <v>1319020.6762607356</v>
      </c>
      <c r="F211" s="17">
        <f t="shared" si="12"/>
        <v>1372735.3092567243</v>
      </c>
      <c r="G211" s="4">
        <f t="shared" si="13"/>
        <v>1.6429573099611922E-4</v>
      </c>
    </row>
    <row r="212" spans="1:7" hidden="1" outlineLevel="1" x14ac:dyDescent="0.2">
      <c r="A212" t="s">
        <v>345</v>
      </c>
      <c r="B212" t="s">
        <v>346</v>
      </c>
      <c r="C212" s="35">
        <v>554236.31787748309</v>
      </c>
      <c r="D212" s="17">
        <v>564077.98472804623</v>
      </c>
      <c r="E212" s="17">
        <v>534250.63898728148</v>
      </c>
      <c r="F212" s="17">
        <f t="shared" si="12"/>
        <v>547524.03404923668</v>
      </c>
      <c r="G212" s="4">
        <f t="shared" si="13"/>
        <v>6.5530376326351325E-5</v>
      </c>
    </row>
    <row r="213" spans="1:7" hidden="1" outlineLevel="1" x14ac:dyDescent="0.2">
      <c r="A213" t="s">
        <v>347</v>
      </c>
      <c r="B213" t="s">
        <v>348</v>
      </c>
      <c r="C213" s="35">
        <v>5893978.6787675135</v>
      </c>
      <c r="D213" s="17">
        <v>6260489.5854182113</v>
      </c>
      <c r="E213" s="17">
        <v>5919039.693285211</v>
      </c>
      <c r="F213" s="17">
        <f t="shared" si="12"/>
        <v>6028679.4882432623</v>
      </c>
      <c r="G213" s="4">
        <f t="shared" si="13"/>
        <v>7.2154208956608061E-4</v>
      </c>
    </row>
    <row r="214" spans="1:7" hidden="1" outlineLevel="1" x14ac:dyDescent="0.2">
      <c r="A214" t="s">
        <v>490</v>
      </c>
      <c r="B214" t="s">
        <v>352</v>
      </c>
      <c r="C214" s="35">
        <v>750329.79557398229</v>
      </c>
      <c r="D214" s="17">
        <v>746230.61757777666</v>
      </c>
      <c r="E214" s="17">
        <v>792036.89664965332</v>
      </c>
      <c r="F214" s="17">
        <f>IF(C214&gt;0,(+C214+(D214*2)+(E214*3))/6,IF(D214&gt;0,((D214*2)+(E214*3))/5,E214))</f>
        <v>769816.95344641584</v>
      </c>
      <c r="G214" s="4">
        <f t="shared" si="13"/>
        <v>9.2135489082863643E-5</v>
      </c>
    </row>
    <row r="215" spans="1:7" hidden="1" outlineLevel="1" x14ac:dyDescent="0.2">
      <c r="A215" t="s">
        <v>491</v>
      </c>
      <c r="B215" t="s">
        <v>353</v>
      </c>
      <c r="C215" s="35">
        <v>447541.53313317685</v>
      </c>
      <c r="D215" s="17">
        <v>450839.67507199728</v>
      </c>
      <c r="E215" s="17">
        <v>435122.1538156711</v>
      </c>
      <c r="F215" s="17">
        <f>IF(C215&gt;0,(+C215+(D215*2)+(E215*3))/6,IF(D215&gt;0,((D215*2)+(E215*3))/5,E215))</f>
        <v>442431.22412069747</v>
      </c>
      <c r="G215" s="4">
        <f t="shared" si="13"/>
        <v>5.2952350604120501E-5</v>
      </c>
    </row>
    <row r="216" spans="1:7" hidden="1" outlineLevel="1" x14ac:dyDescent="0.2">
      <c r="A216" t="s">
        <v>492</v>
      </c>
      <c r="B216" t="s">
        <v>349</v>
      </c>
      <c r="C216" s="35">
        <v>357415.73755164514</v>
      </c>
      <c r="D216" s="17">
        <v>276057.38066023955</v>
      </c>
      <c r="E216" s="17">
        <v>263583.91466603283</v>
      </c>
      <c r="F216" s="17">
        <f t="shared" si="12"/>
        <v>283380.37381170382</v>
      </c>
      <c r="G216" s="4">
        <f t="shared" si="13"/>
        <v>3.3916360533158143E-5</v>
      </c>
    </row>
    <row r="217" spans="1:7" hidden="1" outlineLevel="1" x14ac:dyDescent="0.2">
      <c r="A217" t="s">
        <v>351</v>
      </c>
      <c r="B217" t="s">
        <v>350</v>
      </c>
      <c r="C217" s="35">
        <v>2981542.4410211742</v>
      </c>
      <c r="D217" s="17">
        <v>3003294.8659067899</v>
      </c>
      <c r="E217" s="17">
        <v>2888192.0767713012</v>
      </c>
      <c r="F217" s="17">
        <f t="shared" si="12"/>
        <v>2942118.0671914429</v>
      </c>
      <c r="G217" s="4">
        <f t="shared" si="13"/>
        <v>3.5212719835103176E-4</v>
      </c>
    </row>
    <row r="218" spans="1:7" hidden="1" outlineLevel="1" x14ac:dyDescent="0.2">
      <c r="A218" t="s">
        <v>354</v>
      </c>
      <c r="B218" t="s">
        <v>355</v>
      </c>
      <c r="C218" s="35">
        <v>2578712.8606289923</v>
      </c>
      <c r="D218" s="17">
        <v>2393515.6142772911</v>
      </c>
      <c r="E218" s="17">
        <v>1937328.160576019</v>
      </c>
      <c r="F218" s="17">
        <f t="shared" si="12"/>
        <v>2196288.0951519385</v>
      </c>
      <c r="G218" s="4">
        <f t="shared" si="13"/>
        <v>2.6286258948670982E-4</v>
      </c>
    </row>
    <row r="219" spans="1:7" hidden="1" outlineLevel="1" x14ac:dyDescent="0.2">
      <c r="A219" t="s">
        <v>356</v>
      </c>
      <c r="B219" t="s">
        <v>357</v>
      </c>
      <c r="C219" s="35">
        <v>311004.0184186548</v>
      </c>
      <c r="D219" s="17">
        <v>312743.86616200826</v>
      </c>
      <c r="E219" s="17">
        <v>304643.7194015315</v>
      </c>
      <c r="F219" s="17">
        <f t="shared" si="12"/>
        <v>308403.8181578776</v>
      </c>
      <c r="G219" s="4">
        <f t="shared" si="13"/>
        <v>3.6911289747240489E-5</v>
      </c>
    </row>
    <row r="220" spans="1:7" hidden="1" outlineLevel="1" x14ac:dyDescent="0.2">
      <c r="A220" t="s">
        <v>358</v>
      </c>
      <c r="B220" t="s">
        <v>359</v>
      </c>
      <c r="C220" s="35">
        <v>395619.97834226402</v>
      </c>
      <c r="D220" s="17">
        <v>387903.36708014825</v>
      </c>
      <c r="E220" s="17">
        <v>405188.8436023519</v>
      </c>
      <c r="F220" s="17">
        <f t="shared" si="12"/>
        <v>397832.20721826935</v>
      </c>
      <c r="G220" s="4">
        <f t="shared" si="13"/>
        <v>4.7614520336127913E-5</v>
      </c>
    </row>
    <row r="221" spans="1:7" hidden="1" outlineLevel="1" x14ac:dyDescent="0.2">
      <c r="A221" t="s">
        <v>360</v>
      </c>
      <c r="B221" t="s">
        <v>361</v>
      </c>
      <c r="C221" s="35">
        <v>3985799.6813793783</v>
      </c>
      <c r="D221" s="17">
        <v>4007178.671891266</v>
      </c>
      <c r="E221" s="17">
        <v>2920231.4022683431</v>
      </c>
      <c r="F221" s="17">
        <f t="shared" si="12"/>
        <v>3460141.8719944903</v>
      </c>
      <c r="G221" s="4">
        <f t="shared" si="13"/>
        <v>4.1412684177070204E-4</v>
      </c>
    </row>
    <row r="222" spans="1:7" hidden="1" outlineLevel="1" x14ac:dyDescent="0.2">
      <c r="A222" t="s">
        <v>362</v>
      </c>
      <c r="B222" t="s">
        <v>363</v>
      </c>
      <c r="C222" s="35">
        <v>425336.72283090506</v>
      </c>
      <c r="D222" s="17">
        <v>447279.78021128353</v>
      </c>
      <c r="E222" s="17">
        <v>439659.86194671906</v>
      </c>
      <c r="F222" s="17">
        <f t="shared" si="12"/>
        <v>439812.64484893827</v>
      </c>
      <c r="G222" s="4">
        <f t="shared" si="13"/>
        <v>5.2638946124229973E-5</v>
      </c>
    </row>
    <row r="223" spans="1:7" hidden="1" outlineLevel="1" x14ac:dyDescent="0.2">
      <c r="A223" t="s">
        <v>364</v>
      </c>
      <c r="B223" t="s">
        <v>365</v>
      </c>
      <c r="C223" s="35">
        <v>587266.01084507629</v>
      </c>
      <c r="D223" s="17">
        <v>624307.06591926841</v>
      </c>
      <c r="E223" s="17">
        <v>635774.52939135744</v>
      </c>
      <c r="F223" s="17">
        <f t="shared" si="12"/>
        <v>623867.28847628087</v>
      </c>
      <c r="G223" s="4">
        <f t="shared" si="13"/>
        <v>7.4667513477362146E-5</v>
      </c>
    </row>
    <row r="224" spans="1:7" hidden="1" outlineLevel="1" x14ac:dyDescent="0.2">
      <c r="A224" t="s">
        <v>366</v>
      </c>
      <c r="B224" t="s">
        <v>367</v>
      </c>
      <c r="C224" s="35">
        <v>859908.7251098546</v>
      </c>
      <c r="D224" s="17">
        <v>904969.18182718626</v>
      </c>
      <c r="E224" s="17">
        <v>845280.9387598671</v>
      </c>
      <c r="F224" s="17">
        <f t="shared" si="12"/>
        <v>867614.98417397134</v>
      </c>
      <c r="G224" s="4">
        <f t="shared" si="13"/>
        <v>1.0384043965856106E-4</v>
      </c>
    </row>
    <row r="225" spans="1:7" hidden="1" outlineLevel="1" x14ac:dyDescent="0.2">
      <c r="A225" t="s">
        <v>368</v>
      </c>
      <c r="B225" t="s">
        <v>369</v>
      </c>
      <c r="C225" s="35">
        <v>808719.39807667793</v>
      </c>
      <c r="D225" s="17">
        <v>841482.60432581929</v>
      </c>
      <c r="E225" s="17">
        <v>831537.148904228</v>
      </c>
      <c r="F225" s="17">
        <f t="shared" si="12"/>
        <v>831049.34224016673</v>
      </c>
      <c r="G225" s="4">
        <f t="shared" si="13"/>
        <v>9.9464083320710596E-5</v>
      </c>
    </row>
    <row r="226" spans="1:7" hidden="1" outlineLevel="1" x14ac:dyDescent="0.2">
      <c r="A226" t="s">
        <v>370</v>
      </c>
      <c r="B226" t="s">
        <v>371</v>
      </c>
      <c r="C226" s="35">
        <v>372247.8398044646</v>
      </c>
      <c r="D226" s="17">
        <v>376493.06158623926</v>
      </c>
      <c r="E226" s="17">
        <v>365580.90893404576</v>
      </c>
      <c r="F226" s="17">
        <f t="shared" si="12"/>
        <v>370329.44829651341</v>
      </c>
      <c r="G226" s="4">
        <f t="shared" si="13"/>
        <v>4.4322854527730701E-5</v>
      </c>
    </row>
    <row r="227" spans="1:7" hidden="1" outlineLevel="1" x14ac:dyDescent="0.2">
      <c r="A227" t="s">
        <v>372</v>
      </c>
      <c r="B227" t="s">
        <v>373</v>
      </c>
      <c r="C227" s="35">
        <v>6481642.4847754147</v>
      </c>
      <c r="D227" s="17">
        <v>6353992.9940783018</v>
      </c>
      <c r="E227" s="17">
        <v>5864504.2535632569</v>
      </c>
      <c r="F227" s="17">
        <f t="shared" si="12"/>
        <v>6130523.5389369652</v>
      </c>
      <c r="G227" s="4">
        <f t="shared" si="13"/>
        <v>7.3373128776291847E-4</v>
      </c>
    </row>
    <row r="228" spans="1:7" hidden="1" outlineLevel="1" x14ac:dyDescent="0.2">
      <c r="A228" t="s">
        <v>374</v>
      </c>
      <c r="B228" t="s">
        <v>375</v>
      </c>
      <c r="C228" s="35">
        <v>1016481.7535459967</v>
      </c>
      <c r="D228" s="17">
        <v>1013903.4519095304</v>
      </c>
      <c r="E228" s="17">
        <v>998031.46181320213</v>
      </c>
      <c r="F228" s="17">
        <f t="shared" si="12"/>
        <v>1006397.1738007773</v>
      </c>
      <c r="G228" s="4">
        <f t="shared" si="13"/>
        <v>1.2045057647096958E-4</v>
      </c>
    </row>
    <row r="229" spans="1:7" hidden="1" outlineLevel="1" x14ac:dyDescent="0.2">
      <c r="A229" t="s">
        <v>376</v>
      </c>
      <c r="B229" t="s">
        <v>377</v>
      </c>
      <c r="C229" s="35">
        <v>415432.57310554531</v>
      </c>
      <c r="D229" s="17">
        <v>444640.29300519556</v>
      </c>
      <c r="E229" s="17">
        <v>470671.81104121439</v>
      </c>
      <c r="F229" s="17">
        <f t="shared" si="12"/>
        <v>452788.09870659653</v>
      </c>
      <c r="G229" s="4">
        <f t="shared" si="13"/>
        <v>5.4191912426018085E-5</v>
      </c>
    </row>
    <row r="230" spans="1:7" hidden="1" outlineLevel="1" x14ac:dyDescent="0.2">
      <c r="A230" t="s">
        <v>378</v>
      </c>
      <c r="B230" t="s">
        <v>379</v>
      </c>
      <c r="C230" s="35">
        <v>482606.09558544587</v>
      </c>
      <c r="D230" s="17">
        <v>495248.96655168675</v>
      </c>
      <c r="E230" s="17">
        <v>510734.54712865793</v>
      </c>
      <c r="F230" s="17">
        <f t="shared" si="12"/>
        <v>500884.61167913227</v>
      </c>
      <c r="G230" s="4">
        <f t="shared" ref="G230:G262" si="14">+F230/$F$265</f>
        <v>5.994834027041127E-5</v>
      </c>
    </row>
    <row r="231" spans="1:7" hidden="1" outlineLevel="1" x14ac:dyDescent="0.2">
      <c r="A231" t="s">
        <v>380</v>
      </c>
      <c r="B231" t="s">
        <v>381</v>
      </c>
      <c r="C231" s="35">
        <v>1452888.2802847112</v>
      </c>
      <c r="D231" s="17">
        <v>1499942.517056189</v>
      </c>
      <c r="E231" s="17">
        <v>1426308.5578883942</v>
      </c>
      <c r="F231" s="17">
        <f t="shared" si="12"/>
        <v>1455283.1646770453</v>
      </c>
      <c r="G231" s="4">
        <f t="shared" si="14"/>
        <v>1.7417546538991651E-4</v>
      </c>
    </row>
    <row r="232" spans="1:7" hidden="1" outlineLevel="1" x14ac:dyDescent="0.2">
      <c r="A232" t="s">
        <v>517</v>
      </c>
      <c r="B232" t="s">
        <v>518</v>
      </c>
      <c r="C232" s="35">
        <v>172708.98810953519</v>
      </c>
      <c r="D232" s="17">
        <v>190855.99773750632</v>
      </c>
      <c r="E232" s="17">
        <v>185061.32936949068</v>
      </c>
      <c r="F232" s="17">
        <f>IF(C232&gt;0,(+C232+(D232*2)+(E232*3))/6,IF(D232&gt;0,((D232*2)+(E232*3))/5,E232))</f>
        <v>184934.16194883664</v>
      </c>
      <c r="G232" s="4">
        <f>+F232/$F$265</f>
        <v>2.2133832442898518E-5</v>
      </c>
    </row>
    <row r="233" spans="1:7" hidden="1" outlineLevel="1" x14ac:dyDescent="0.2">
      <c r="A233" t="s">
        <v>382</v>
      </c>
      <c r="B233" t="s">
        <v>383</v>
      </c>
      <c r="C233" s="35">
        <v>532963.19696417043</v>
      </c>
      <c r="D233" s="17">
        <v>696214.52672694367</v>
      </c>
      <c r="E233" s="17">
        <v>753199.88164377143</v>
      </c>
      <c r="F233" s="17">
        <f t="shared" ref="F233:F262" si="15">IF(C233&gt;0,(+C233+(D233*2)+(E233*3))/6,IF(D233&gt;0,((D233*2)+(E233*3))/5,E233))</f>
        <v>697498.6492248954</v>
      </c>
      <c r="G233" s="4">
        <f t="shared" si="14"/>
        <v>8.3480077820143376E-5</v>
      </c>
    </row>
    <row r="234" spans="1:7" hidden="1" outlineLevel="1" x14ac:dyDescent="0.2">
      <c r="A234" t="s">
        <v>384</v>
      </c>
      <c r="B234" t="s">
        <v>385</v>
      </c>
      <c r="C234" s="35">
        <v>871529.80448732805</v>
      </c>
      <c r="D234" s="17">
        <v>907270.27262229042</v>
      </c>
      <c r="E234" s="17">
        <v>797872.5281264314</v>
      </c>
      <c r="F234" s="17">
        <f t="shared" si="15"/>
        <v>846614.65568520047</v>
      </c>
      <c r="G234" s="4">
        <f t="shared" si="14"/>
        <v>1.0132701678894069E-4</v>
      </c>
    </row>
    <row r="235" spans="1:7" hidden="1" outlineLevel="1" x14ac:dyDescent="0.2">
      <c r="A235" t="s">
        <v>386</v>
      </c>
      <c r="B235" t="s">
        <v>387</v>
      </c>
      <c r="C235" s="35">
        <v>3304894.2581125572</v>
      </c>
      <c r="D235" s="17">
        <v>3192908.6760845138</v>
      </c>
      <c r="E235" s="17">
        <v>3295215.5233262647</v>
      </c>
      <c r="F235" s="17">
        <f t="shared" si="15"/>
        <v>3262726.3633767297</v>
      </c>
      <c r="G235" s="4">
        <f t="shared" si="14"/>
        <v>3.9049918021088716E-4</v>
      </c>
    </row>
    <row r="236" spans="1:7" hidden="1" outlineLevel="1" x14ac:dyDescent="0.2">
      <c r="A236" t="s">
        <v>388</v>
      </c>
      <c r="B236" t="s">
        <v>389</v>
      </c>
      <c r="C236" s="35">
        <v>413146.8199798658</v>
      </c>
      <c r="D236" s="17">
        <v>426828.37385826866</v>
      </c>
      <c r="E236" s="17">
        <v>446423.10875593621</v>
      </c>
      <c r="F236" s="17">
        <f t="shared" si="15"/>
        <v>434345.48232736863</v>
      </c>
      <c r="G236" s="4">
        <f t="shared" si="14"/>
        <v>5.1984609154168191E-5</v>
      </c>
    </row>
    <row r="237" spans="1:7" hidden="1" outlineLevel="1" x14ac:dyDescent="0.2">
      <c r="A237" t="s">
        <v>390</v>
      </c>
      <c r="B237" t="s">
        <v>391</v>
      </c>
      <c r="C237" s="35">
        <v>711654.20621972275</v>
      </c>
      <c r="D237" s="17">
        <v>663353.15216551383</v>
      </c>
      <c r="E237" s="17">
        <v>666724.12466274563</v>
      </c>
      <c r="F237" s="17">
        <f t="shared" si="15"/>
        <v>673088.8140898312</v>
      </c>
      <c r="G237" s="4">
        <f t="shared" si="14"/>
        <v>8.0558588382254875E-5</v>
      </c>
    </row>
    <row r="238" spans="1:7" hidden="1" outlineLevel="1" x14ac:dyDescent="0.2">
      <c r="A238" t="s">
        <v>392</v>
      </c>
      <c r="B238" t="s">
        <v>393</v>
      </c>
      <c r="C238" s="35">
        <v>434583.9287566978</v>
      </c>
      <c r="D238" s="17">
        <v>443922.24789072678</v>
      </c>
      <c r="E238" s="17">
        <v>388651.65078784031</v>
      </c>
      <c r="F238" s="17">
        <f t="shared" si="15"/>
        <v>414730.56281694537</v>
      </c>
      <c r="G238" s="4">
        <f t="shared" si="14"/>
        <v>4.9636998862756691E-5</v>
      </c>
    </row>
    <row r="239" spans="1:7" hidden="1" outlineLevel="1" x14ac:dyDescent="0.2">
      <c r="A239" t="s">
        <v>394</v>
      </c>
      <c r="B239" t="s">
        <v>395</v>
      </c>
      <c r="C239" s="35">
        <v>2133463.8317231461</v>
      </c>
      <c r="D239" s="17">
        <v>2188893.4277332355</v>
      </c>
      <c r="E239" s="17">
        <v>2092203.9145736499</v>
      </c>
      <c r="F239" s="17">
        <f t="shared" si="15"/>
        <v>2131310.4051517611</v>
      </c>
      <c r="G239" s="4">
        <f t="shared" si="14"/>
        <v>2.5508573913177965E-4</v>
      </c>
    </row>
    <row r="240" spans="1:7" hidden="1" outlineLevel="1" x14ac:dyDescent="0.2">
      <c r="A240" t="s">
        <v>396</v>
      </c>
      <c r="B240" t="s">
        <v>397</v>
      </c>
      <c r="C240" s="35">
        <v>372894.29579507385</v>
      </c>
      <c r="D240" s="17">
        <v>379153.22551862535</v>
      </c>
      <c r="E240" s="17">
        <v>382512.89957632474</v>
      </c>
      <c r="F240" s="17">
        <f t="shared" si="15"/>
        <v>379789.90759354987</v>
      </c>
      <c r="G240" s="4">
        <f t="shared" si="14"/>
        <v>4.545512894748554E-5</v>
      </c>
    </row>
    <row r="241" spans="1:7" hidden="1" outlineLevel="1" x14ac:dyDescent="0.2">
      <c r="A241" t="s">
        <v>398</v>
      </c>
      <c r="B241" t="s">
        <v>399</v>
      </c>
      <c r="C241" s="35">
        <v>2752816.7827980164</v>
      </c>
      <c r="D241" s="17">
        <v>2687260.4012268721</v>
      </c>
      <c r="E241" s="17">
        <v>2675095.6346736639</v>
      </c>
      <c r="F241" s="17">
        <f t="shared" si="15"/>
        <v>2692104.0815454586</v>
      </c>
      <c r="G241" s="4">
        <f t="shared" si="14"/>
        <v>3.2220429168871158E-4</v>
      </c>
    </row>
    <row r="242" spans="1:7" hidden="1" outlineLevel="1" x14ac:dyDescent="0.2">
      <c r="A242" t="s">
        <v>400</v>
      </c>
      <c r="B242" t="s">
        <v>401</v>
      </c>
      <c r="C242" s="35">
        <v>785085.3567046019</v>
      </c>
      <c r="D242" s="17">
        <v>819386.37945060711</v>
      </c>
      <c r="E242" s="17">
        <v>819641.72767081321</v>
      </c>
      <c r="F242" s="17">
        <f t="shared" si="15"/>
        <v>813797.21643637598</v>
      </c>
      <c r="G242" s="4">
        <f t="shared" si="14"/>
        <v>9.7399263831434436E-5</v>
      </c>
    </row>
    <row r="243" spans="1:7" hidden="1" outlineLevel="1" x14ac:dyDescent="0.2">
      <c r="A243" t="s">
        <v>402</v>
      </c>
      <c r="B243" t="s">
        <v>403</v>
      </c>
      <c r="C243" s="35">
        <v>14686558.0833843</v>
      </c>
      <c r="D243" s="17">
        <v>14539321.705621425</v>
      </c>
      <c r="E243" s="17">
        <v>13887703.074469265</v>
      </c>
      <c r="F243" s="17">
        <f t="shared" si="15"/>
        <v>14238051.786339156</v>
      </c>
      <c r="G243" s="4">
        <f t="shared" si="14"/>
        <v>1.7040802479713253E-3</v>
      </c>
    </row>
    <row r="244" spans="1:7" hidden="1" outlineLevel="1" x14ac:dyDescent="0.2">
      <c r="A244" t="s">
        <v>404</v>
      </c>
      <c r="B244" t="s">
        <v>405</v>
      </c>
      <c r="C244" s="35">
        <v>3484945.2198385028</v>
      </c>
      <c r="D244" s="17">
        <v>3357609.3030153718</v>
      </c>
      <c r="E244" s="17">
        <v>3400470.6942290817</v>
      </c>
      <c r="F244" s="17">
        <f t="shared" si="15"/>
        <v>3400262.651426082</v>
      </c>
      <c r="G244" s="4">
        <f t="shared" si="14"/>
        <v>4.069602013787598E-4</v>
      </c>
    </row>
    <row r="245" spans="1:7" hidden="1" outlineLevel="1" x14ac:dyDescent="0.2">
      <c r="A245" t="s">
        <v>406</v>
      </c>
      <c r="B245" t="s">
        <v>407</v>
      </c>
      <c r="C245" s="35">
        <v>1072807.2059843333</v>
      </c>
      <c r="D245" s="17">
        <v>1065374.2218858078</v>
      </c>
      <c r="E245" s="17">
        <v>977828.8953539175</v>
      </c>
      <c r="F245" s="17">
        <f t="shared" si="15"/>
        <v>1022840.3893029504</v>
      </c>
      <c r="G245" s="4">
        <f t="shared" si="14"/>
        <v>1.2241858158647798E-4</v>
      </c>
    </row>
    <row r="246" spans="1:7" hidden="1" outlineLevel="1" x14ac:dyDescent="0.2">
      <c r="A246" t="s">
        <v>408</v>
      </c>
      <c r="B246" t="s">
        <v>409</v>
      </c>
      <c r="C246" s="35">
        <v>6977780.3999734344</v>
      </c>
      <c r="D246" s="17">
        <v>6778705.7646771912</v>
      </c>
      <c r="E246" s="17">
        <v>6326695.4859034233</v>
      </c>
      <c r="F246" s="17">
        <f t="shared" si="15"/>
        <v>6585879.7311730133</v>
      </c>
      <c r="G246" s="4">
        <f t="shared" si="14"/>
        <v>7.8823056228623418E-4</v>
      </c>
    </row>
    <row r="247" spans="1:7" hidden="1" outlineLevel="1" x14ac:dyDescent="0.2">
      <c r="A247" t="s">
        <v>410</v>
      </c>
      <c r="B247" t="s">
        <v>411</v>
      </c>
      <c r="C247" s="35">
        <v>12607435.107431669</v>
      </c>
      <c r="D247" s="17">
        <v>12470522.159436174</v>
      </c>
      <c r="E247" s="17">
        <v>11889330.45665038</v>
      </c>
      <c r="F247" s="17">
        <f t="shared" si="15"/>
        <v>12202745.132709192</v>
      </c>
      <c r="G247" s="4">
        <f t="shared" si="14"/>
        <v>1.4604847112320112E-3</v>
      </c>
    </row>
    <row r="248" spans="1:7" hidden="1" outlineLevel="1" x14ac:dyDescent="0.2">
      <c r="A248" t="s">
        <v>412</v>
      </c>
      <c r="B248" t="s">
        <v>413</v>
      </c>
      <c r="C248" s="35">
        <v>248350.74082666007</v>
      </c>
      <c r="D248" s="17">
        <v>240733.62350585408</v>
      </c>
      <c r="E248" s="17">
        <v>237313.92506954953</v>
      </c>
      <c r="F248" s="17">
        <f t="shared" si="15"/>
        <v>240293.29384116945</v>
      </c>
      <c r="G248" s="4">
        <f t="shared" si="14"/>
        <v>2.8759486332785038E-5</v>
      </c>
    </row>
    <row r="249" spans="1:7" hidden="1" outlineLevel="1" x14ac:dyDescent="0.2">
      <c r="A249" t="s">
        <v>414</v>
      </c>
      <c r="B249" t="s">
        <v>415</v>
      </c>
      <c r="C249" s="35">
        <v>674582.69489708473</v>
      </c>
      <c r="D249" s="17">
        <v>644415.44231635612</v>
      </c>
      <c r="E249" s="17">
        <v>643754.48507973144</v>
      </c>
      <c r="F249" s="17">
        <f t="shared" si="15"/>
        <v>649112.83912816516</v>
      </c>
      <c r="G249" s="4">
        <f t="shared" si="14"/>
        <v>7.7689025469354755E-5</v>
      </c>
    </row>
    <row r="250" spans="1:7" hidden="1" outlineLevel="1" x14ac:dyDescent="0.2">
      <c r="A250" t="s">
        <v>416</v>
      </c>
      <c r="B250" t="s">
        <v>417</v>
      </c>
      <c r="C250" s="35">
        <v>2192272.3381479108</v>
      </c>
      <c r="D250" s="17">
        <v>2029482.682341224</v>
      </c>
      <c r="E250" s="17">
        <v>1958082.3244272652</v>
      </c>
      <c r="F250" s="17">
        <f t="shared" si="15"/>
        <v>2020914.1126853591</v>
      </c>
      <c r="G250" s="4">
        <f t="shared" si="14"/>
        <v>2.4187296646707005E-4</v>
      </c>
    </row>
    <row r="251" spans="1:7" hidden="1" outlineLevel="1" x14ac:dyDescent="0.2">
      <c r="A251" t="s">
        <v>418</v>
      </c>
      <c r="B251" t="s">
        <v>419</v>
      </c>
      <c r="C251" s="35">
        <v>376339.10169786389</v>
      </c>
      <c r="D251" s="17">
        <v>386381.19318538764</v>
      </c>
      <c r="E251" s="17">
        <v>364849.13693223218</v>
      </c>
      <c r="F251" s="17">
        <f t="shared" si="15"/>
        <v>373941.48314422258</v>
      </c>
      <c r="G251" s="4">
        <f t="shared" si="14"/>
        <v>4.4755160669844258E-5</v>
      </c>
    </row>
    <row r="252" spans="1:7" hidden="1" outlineLevel="1" x14ac:dyDescent="0.2">
      <c r="A252" t="s">
        <v>420</v>
      </c>
      <c r="B252" t="s">
        <v>421</v>
      </c>
      <c r="C252" s="35">
        <v>521356.73823659489</v>
      </c>
      <c r="D252" s="17">
        <v>509361.29827123642</v>
      </c>
      <c r="E252" s="17">
        <v>452411.68930743635</v>
      </c>
      <c r="F252" s="17">
        <f t="shared" si="15"/>
        <v>482885.73378356284</v>
      </c>
      <c r="G252" s="4">
        <f t="shared" si="14"/>
        <v>5.7794145808433282E-5</v>
      </c>
    </row>
    <row r="253" spans="1:7" hidden="1" outlineLevel="1" x14ac:dyDescent="0.2">
      <c r="A253" t="s">
        <v>422</v>
      </c>
      <c r="B253" t="s">
        <v>423</v>
      </c>
      <c r="C253" s="35">
        <v>2614306.3071975922</v>
      </c>
      <c r="D253" s="17">
        <v>2742103.797456312</v>
      </c>
      <c r="E253" s="17">
        <v>2825909.0841466412</v>
      </c>
      <c r="F253" s="17">
        <f t="shared" si="15"/>
        <v>2762706.8590916898</v>
      </c>
      <c r="G253" s="4">
        <f t="shared" si="14"/>
        <v>3.3065438025938815E-4</v>
      </c>
    </row>
    <row r="254" spans="1:7" hidden="1" outlineLevel="1" x14ac:dyDescent="0.2">
      <c r="A254" t="s">
        <v>424</v>
      </c>
      <c r="B254" t="s">
        <v>425</v>
      </c>
      <c r="C254" s="35">
        <v>1067478.7879206236</v>
      </c>
      <c r="D254" s="17">
        <v>1011014.1826235645</v>
      </c>
      <c r="E254" s="17">
        <v>1040625.59750759</v>
      </c>
      <c r="F254" s="17">
        <f t="shared" si="15"/>
        <v>1035230.657615087</v>
      </c>
      <c r="G254" s="4">
        <f t="shared" si="14"/>
        <v>1.239015099965316E-4</v>
      </c>
    </row>
    <row r="255" spans="1:7" hidden="1" outlineLevel="1" x14ac:dyDescent="0.2">
      <c r="A255" t="s">
        <v>426</v>
      </c>
      <c r="B255" t="s">
        <v>427</v>
      </c>
      <c r="C255" s="35">
        <v>1876200.5117841321</v>
      </c>
      <c r="D255" s="17">
        <v>1701323.1054579718</v>
      </c>
      <c r="E255" s="17">
        <v>1936632.3709531236</v>
      </c>
      <c r="F255" s="17">
        <f t="shared" si="15"/>
        <v>1848123.9725932411</v>
      </c>
      <c r="G255" s="4">
        <f t="shared" si="14"/>
        <v>2.2119259044415884E-4</v>
      </c>
    </row>
    <row r="256" spans="1:7" hidden="1" outlineLevel="1" x14ac:dyDescent="0.2">
      <c r="A256" t="s">
        <v>428</v>
      </c>
      <c r="B256" t="s">
        <v>429</v>
      </c>
      <c r="C256" s="35">
        <v>128421.75886062956</v>
      </c>
      <c r="D256" s="17">
        <v>120918.92885864344</v>
      </c>
      <c r="E256" s="17">
        <v>118628.71045456674</v>
      </c>
      <c r="F256" s="17">
        <f t="shared" si="15"/>
        <v>121024.29132360278</v>
      </c>
      <c r="G256" s="4">
        <f t="shared" si="14"/>
        <v>1.448478397635506E-5</v>
      </c>
    </row>
    <row r="257" spans="1:7" hidden="1" outlineLevel="1" x14ac:dyDescent="0.2">
      <c r="A257" t="s">
        <v>430</v>
      </c>
      <c r="B257" t="s">
        <v>431</v>
      </c>
      <c r="C257" s="35">
        <v>1029410.792906547</v>
      </c>
      <c r="D257" s="17">
        <v>981636.42687100568</v>
      </c>
      <c r="E257" s="17">
        <v>985308.6145484494</v>
      </c>
      <c r="F257" s="17">
        <f t="shared" si="15"/>
        <v>991434.91504898446</v>
      </c>
      <c r="G257" s="4">
        <f t="shared" si="14"/>
        <v>1.1865981956218873E-4</v>
      </c>
    </row>
    <row r="258" spans="1:7" hidden="1" outlineLevel="1" x14ac:dyDescent="0.2">
      <c r="A258" t="s">
        <v>432</v>
      </c>
      <c r="B258" t="s">
        <v>433</v>
      </c>
      <c r="C258" s="35">
        <v>209542.29497596153</v>
      </c>
      <c r="D258" s="17">
        <v>206412.5558747419</v>
      </c>
      <c r="E258" s="17">
        <v>206897.24681858841</v>
      </c>
      <c r="F258" s="17">
        <f t="shared" si="15"/>
        <v>207176.52453020177</v>
      </c>
      <c r="G258" s="4">
        <f t="shared" si="14"/>
        <v>2.4795908077395578E-5</v>
      </c>
    </row>
    <row r="259" spans="1:7" hidden="1" outlineLevel="1" x14ac:dyDescent="0.2">
      <c r="A259" t="s">
        <v>434</v>
      </c>
      <c r="B259" t="s">
        <v>435</v>
      </c>
      <c r="C259" s="35">
        <v>4704651.3044113582</v>
      </c>
      <c r="D259" s="17">
        <v>4508100.7171316808</v>
      </c>
      <c r="E259" s="17">
        <v>4481556.2044779798</v>
      </c>
      <c r="F259" s="17">
        <f t="shared" si="15"/>
        <v>4527586.8920181096</v>
      </c>
      <c r="G259" s="4">
        <f t="shared" si="14"/>
        <v>5.4188392551462235E-4</v>
      </c>
    </row>
    <row r="260" spans="1:7" hidden="1" outlineLevel="1" x14ac:dyDescent="0.2">
      <c r="A260" t="s">
        <v>436</v>
      </c>
      <c r="B260" t="s">
        <v>437</v>
      </c>
      <c r="C260" s="35">
        <v>99679.222757071824</v>
      </c>
      <c r="D260" s="17">
        <v>116423.25429045665</v>
      </c>
      <c r="E260" s="17">
        <v>110740.66676687535</v>
      </c>
      <c r="F260" s="17">
        <f t="shared" si="15"/>
        <v>110791.28860643519</v>
      </c>
      <c r="G260" s="4">
        <f t="shared" si="14"/>
        <v>1.3260047750539874E-5</v>
      </c>
    </row>
    <row r="261" spans="1:7" hidden="1" outlineLevel="1" x14ac:dyDescent="0.2">
      <c r="A261" t="s">
        <v>438</v>
      </c>
      <c r="B261" t="s">
        <v>439</v>
      </c>
      <c r="C261" s="35">
        <v>450856.02219819161</v>
      </c>
      <c r="D261" s="17">
        <v>416441.79058865836</v>
      </c>
      <c r="E261" s="17">
        <v>405144.65440861112</v>
      </c>
      <c r="F261" s="17">
        <f t="shared" si="15"/>
        <v>416528.92776689027</v>
      </c>
      <c r="G261" s="4">
        <f t="shared" si="14"/>
        <v>4.9852236048000349E-5</v>
      </c>
    </row>
    <row r="262" spans="1:7" hidden="1" outlineLevel="1" x14ac:dyDescent="0.2">
      <c r="A262" t="s">
        <v>440</v>
      </c>
      <c r="B262" t="s">
        <v>441</v>
      </c>
      <c r="C262" s="23">
        <v>328083.60355705314</v>
      </c>
      <c r="D262" s="23">
        <v>331672.84969218378</v>
      </c>
      <c r="E262" s="23">
        <v>343924.7220282036</v>
      </c>
      <c r="F262" s="23">
        <f t="shared" si="15"/>
        <v>337200.57817100524</v>
      </c>
      <c r="G262" s="29">
        <f t="shared" si="14"/>
        <v>4.0357827987185921E-5</v>
      </c>
    </row>
    <row r="263" spans="1:7" collapsed="1" x14ac:dyDescent="0.2">
      <c r="B263" t="s">
        <v>485</v>
      </c>
      <c r="C263" s="35">
        <f>SUBTOTAL(9,C142:C262)</f>
        <v>274464000.051108</v>
      </c>
      <c r="D263" s="35">
        <f>SUBTOTAL(9,D142:D262)</f>
        <v>269727173.00185663</v>
      </c>
      <c r="E263" s="35">
        <f>SUBTOTAL(9,E142:E262)</f>
        <v>263502481.58646411</v>
      </c>
      <c r="F263" s="17">
        <f>SUBTOTAL(9,F142:F262)</f>
        <v>267404298.46903563</v>
      </c>
      <c r="G263" s="4">
        <f>SUBTOTAL(9,G142:G262)</f>
        <v>3.2004265055484454E-2</v>
      </c>
    </row>
    <row r="264" spans="1:7" x14ac:dyDescent="0.2">
      <c r="C264" s="17"/>
      <c r="D264" s="17"/>
      <c r="E264" s="17"/>
      <c r="F264" s="17"/>
    </row>
    <row r="265" spans="1:7" ht="13.5" thickBot="1" x14ac:dyDescent="0.25">
      <c r="C265" s="18">
        <f>SUBTOTAL(9,C5:C264)</f>
        <v>8313159104.37111</v>
      </c>
      <c r="D265" s="18">
        <f>SUBTOTAL(9,D5:D264)</f>
        <v>8384787405.231864</v>
      </c>
      <c r="E265" s="18">
        <f>SUBTOTAL(9,E5:E264)</f>
        <v>8349440571.1464615</v>
      </c>
      <c r="F265" s="18">
        <f>SUBTOTAL(9,F5:F264)</f>
        <v>8355270711.7456951</v>
      </c>
      <c r="G265" s="13">
        <f>SUBTOTAL(9,G5:G264)</f>
        <v>1</v>
      </c>
    </row>
    <row r="266" spans="1:7" ht="13.5" thickTop="1" x14ac:dyDescent="0.2"/>
    <row r="267" spans="1:7" x14ac:dyDescent="0.2">
      <c r="C267" s="6"/>
      <c r="D267" s="6"/>
      <c r="E267" s="38"/>
    </row>
    <row r="269" spans="1:7" x14ac:dyDescent="0.2">
      <c r="E269" s="17"/>
      <c r="F269" s="17"/>
    </row>
  </sheetData>
  <phoneticPr fontId="6" type="noConversion"/>
  <printOptions horizontalCentered="1"/>
  <pageMargins left="0.17" right="0.17" top="0.75" bottom="0.5" header="0.25" footer="0.25"/>
  <pageSetup fitToHeight="6" orientation="landscape" horizontalDpi="200" verticalDpi="200" r:id="rId1"/>
  <headerFooter alignWithMargins="0">
    <oddHeader>&amp;C&amp;"Arial,Bold"&amp;14
Payroll Data
FY 2014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E274"/>
  <sheetViews>
    <sheetView workbookViewId="0">
      <pane xSplit="2" ySplit="3" topLeftCell="C114" activePane="bottomRight" state="frozen"/>
      <selection activeCell="D52" sqref="D52"/>
      <selection pane="topRight" activeCell="D52" sqref="D52"/>
      <selection pane="bottomLeft" activeCell="D52" sqref="D52"/>
      <selection pane="bottomRight" activeCell="L269" sqref="L269"/>
    </sheetView>
  </sheetViews>
  <sheetFormatPr defaultRowHeight="12.75" outlineLevelRow="1" x14ac:dyDescent="0.2"/>
  <cols>
    <col min="1" max="1" width="5.28515625" customWidth="1"/>
    <col min="2" max="2" width="19.85546875" customWidth="1"/>
    <col min="3" max="6" width="10.42578125" hidden="1" customWidth="1"/>
    <col min="7" max="7" width="10.42578125" customWidth="1"/>
    <col min="8" max="11" width="10.42578125" hidden="1" customWidth="1"/>
    <col min="12" max="12" width="10.85546875" bestFit="1" customWidth="1"/>
    <col min="13" max="16" width="10.42578125" hidden="1" customWidth="1"/>
    <col min="17" max="17" width="10.85546875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 x14ac:dyDescent="0.2">
      <c r="T1" s="1" t="s">
        <v>449</v>
      </c>
      <c r="Z1" s="1"/>
      <c r="AA1" s="1"/>
      <c r="AB1" s="1"/>
      <c r="AC1" s="1"/>
      <c r="AD1" s="1" t="s">
        <v>444</v>
      </c>
    </row>
    <row r="2" spans="1:31" x14ac:dyDescent="0.2">
      <c r="A2" s="20" t="s">
        <v>462</v>
      </c>
      <c r="B2" s="20"/>
      <c r="C2" s="21">
        <v>2010</v>
      </c>
      <c r="D2" s="22"/>
      <c r="E2" s="22"/>
      <c r="F2" s="22"/>
      <c r="G2" s="1" t="s">
        <v>563</v>
      </c>
      <c r="H2" s="21">
        <v>2011</v>
      </c>
      <c r="I2" s="22"/>
      <c r="J2" s="22"/>
      <c r="K2" s="22"/>
      <c r="L2" s="1" t="s">
        <v>566</v>
      </c>
      <c r="M2" s="21">
        <v>2012</v>
      </c>
      <c r="N2" s="22"/>
      <c r="O2" s="22"/>
      <c r="P2" s="22"/>
      <c r="Q2" s="1" t="s">
        <v>575</v>
      </c>
      <c r="R2" s="1" t="s">
        <v>448</v>
      </c>
      <c r="S2" s="1"/>
      <c r="T2" s="1" t="s">
        <v>3</v>
      </c>
      <c r="U2" s="1"/>
      <c r="V2" s="1" t="s">
        <v>562</v>
      </c>
      <c r="W2" s="1" t="s">
        <v>567</v>
      </c>
      <c r="X2" s="1" t="s">
        <v>574</v>
      </c>
      <c r="Y2" s="1"/>
      <c r="Z2" s="1" t="s">
        <v>562</v>
      </c>
      <c r="AA2" s="1" t="s">
        <v>567</v>
      </c>
      <c r="AB2" s="1" t="s">
        <v>574</v>
      </c>
      <c r="AC2" s="1"/>
      <c r="AD2" s="1" t="s">
        <v>448</v>
      </c>
      <c r="AE2" s="1"/>
    </row>
    <row r="3" spans="1:31" x14ac:dyDescent="0.2">
      <c r="A3" s="12" t="s">
        <v>460</v>
      </c>
      <c r="B3" s="12" t="s">
        <v>461</v>
      </c>
      <c r="C3" s="12" t="s">
        <v>464</v>
      </c>
      <c r="D3" s="2" t="s">
        <v>465</v>
      </c>
      <c r="E3" s="2" t="s">
        <v>466</v>
      </c>
      <c r="F3" s="2" t="s">
        <v>467</v>
      </c>
      <c r="G3" s="12" t="s">
        <v>449</v>
      </c>
      <c r="H3" s="12" t="s">
        <v>464</v>
      </c>
      <c r="I3" s="2" t="s">
        <v>465</v>
      </c>
      <c r="J3" s="2" t="s">
        <v>466</v>
      </c>
      <c r="K3" s="2" t="s">
        <v>467</v>
      </c>
      <c r="L3" s="12" t="s">
        <v>449</v>
      </c>
      <c r="M3" s="12" t="s">
        <v>464</v>
      </c>
      <c r="N3" s="2" t="s">
        <v>465</v>
      </c>
      <c r="O3" s="2" t="s">
        <v>466</v>
      </c>
      <c r="P3" s="2" t="s">
        <v>467</v>
      </c>
      <c r="Q3" s="12" t="s">
        <v>449</v>
      </c>
      <c r="R3" s="12" t="s">
        <v>480</v>
      </c>
      <c r="S3" s="12"/>
      <c r="T3" s="12" t="s">
        <v>5</v>
      </c>
      <c r="U3" s="12"/>
      <c r="V3" s="12" t="s">
        <v>450</v>
      </c>
      <c r="W3" s="12" t="s">
        <v>450</v>
      </c>
      <c r="X3" s="12" t="s">
        <v>450</v>
      </c>
      <c r="Y3" s="12"/>
      <c r="Z3" s="12" t="s">
        <v>2</v>
      </c>
      <c r="AA3" s="12" t="s">
        <v>2</v>
      </c>
      <c r="AB3" s="12" t="s">
        <v>2</v>
      </c>
      <c r="AC3" s="12"/>
      <c r="AD3" s="12" t="s">
        <v>451</v>
      </c>
      <c r="AE3" s="12"/>
    </row>
    <row r="4" spans="1:31" ht="3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Z4" s="7"/>
      <c r="AA4" s="7"/>
      <c r="AB4" s="7"/>
      <c r="AD4" s="7"/>
    </row>
    <row r="5" spans="1:31" x14ac:dyDescent="0.2">
      <c r="A5" t="s">
        <v>7</v>
      </c>
      <c r="B5" t="s">
        <v>521</v>
      </c>
      <c r="C5" s="17">
        <v>553.15711538461505</v>
      </c>
      <c r="D5" s="17">
        <v>542.39431640625003</v>
      </c>
      <c r="E5" s="17">
        <v>541.75257575757598</v>
      </c>
      <c r="F5" s="17">
        <v>529.49401515151499</v>
      </c>
      <c r="G5" s="17">
        <f t="shared" ref="G5:G15" si="0">AVERAGE(C5:F5)</f>
        <v>541.69950567498904</v>
      </c>
      <c r="H5" s="17">
        <v>527.46565384615405</v>
      </c>
      <c r="I5" s="17">
        <v>605.34417968749995</v>
      </c>
      <c r="J5" s="17">
        <v>659.07505681818202</v>
      </c>
      <c r="K5" s="17">
        <v>589.95268939393895</v>
      </c>
      <c r="L5" s="17">
        <f t="shared" ref="L5:L55" si="1">AVERAGE(H5:K5)</f>
        <v>595.45939493644369</v>
      </c>
      <c r="M5" s="17">
        <v>517.20000000000005</v>
      </c>
      <c r="N5" s="17">
        <v>501.1</v>
      </c>
      <c r="O5" s="17">
        <v>492.9</v>
      </c>
      <c r="P5" s="17">
        <v>486.4</v>
      </c>
      <c r="Q5" s="17">
        <f t="shared" ref="Q5:Q55" si="2">AVERAGE(M5:P5)</f>
        <v>499.4</v>
      </c>
      <c r="R5" s="17">
        <f t="shared" ref="R5:R36" si="3">IF(G5&gt;0,(+G5+(L5*2)+(Q5*3))/6,IF(L5&gt;0,((L5*2)+(Q5*3))/5,Q5))</f>
        <v>538.46971592464604</v>
      </c>
      <c r="T5" s="7">
        <f t="shared" ref="T5:T37" si="4">+R5/$R$265</f>
        <v>2.8633700771938594E-3</v>
      </c>
      <c r="V5" s="28">
        <f>+claims!D5</f>
        <v>0</v>
      </c>
      <c r="W5" s="28">
        <f>+claims!E5</f>
        <v>1</v>
      </c>
      <c r="X5" s="28">
        <f>+claims!F5</f>
        <v>0</v>
      </c>
      <c r="Z5" s="7">
        <f t="shared" ref="Z5:Z54" si="5">IF(G5&gt;100,IF(V5&lt;1,0,+V5/G5),IF(V5&lt;1,0,+V5/100))</f>
        <v>0</v>
      </c>
      <c r="AA5" s="7">
        <f t="shared" ref="AA5:AA54" si="6">IF(L5&gt;100,IF(W5&lt;1,0,+W5/L5),IF(W5&lt;1,0,+W5/100))</f>
        <v>1.6793756358596625E-3</v>
      </c>
      <c r="AB5" s="7">
        <f>IF(Q5&gt;100,IF(X5&lt;1,0,+X5/Q5),IF(X5&lt;1,0,+X5/100))</f>
        <v>0</v>
      </c>
      <c r="AD5" s="7">
        <f t="shared" ref="AD5:AD67" si="7">(+Z5+(AA5*2)+(AB5*3))/6</f>
        <v>5.5979187861988748E-4</v>
      </c>
    </row>
    <row r="6" spans="1:31" x14ac:dyDescent="0.2">
      <c r="A6" t="s">
        <v>8</v>
      </c>
      <c r="B6" t="s">
        <v>522</v>
      </c>
      <c r="C6" s="17">
        <v>787.90219230769196</v>
      </c>
      <c r="D6" s="17">
        <v>769.90273437500002</v>
      </c>
      <c r="E6" s="17">
        <v>772.28729166666699</v>
      </c>
      <c r="F6" s="17">
        <v>770.75725378787899</v>
      </c>
      <c r="G6" s="17">
        <f t="shared" si="0"/>
        <v>775.21236803430952</v>
      </c>
      <c r="H6" s="17">
        <v>763.67988461538505</v>
      </c>
      <c r="I6" s="17">
        <v>890.99007812499997</v>
      </c>
      <c r="J6" s="17">
        <v>997.90666666666698</v>
      </c>
      <c r="K6" s="17">
        <v>833.53568181818196</v>
      </c>
      <c r="L6" s="17">
        <f t="shared" si="1"/>
        <v>871.52807780630837</v>
      </c>
      <c r="M6" s="17">
        <v>737.2</v>
      </c>
      <c r="N6" s="17">
        <v>729.6</v>
      </c>
      <c r="O6" s="17">
        <v>716</v>
      </c>
      <c r="P6" s="17">
        <v>716.4</v>
      </c>
      <c r="Q6" s="17">
        <f t="shared" si="2"/>
        <v>724.80000000000007</v>
      </c>
      <c r="R6" s="17">
        <f t="shared" si="3"/>
        <v>782.11142060782095</v>
      </c>
      <c r="T6" s="7">
        <f t="shared" si="4"/>
        <v>4.158960796809991E-3</v>
      </c>
      <c r="V6" s="28">
        <f>+claims!D6</f>
        <v>0</v>
      </c>
      <c r="W6" s="28">
        <f>+claims!E6</f>
        <v>1</v>
      </c>
      <c r="X6" s="28">
        <f>+claims!F6</f>
        <v>0</v>
      </c>
      <c r="Z6" s="7">
        <f t="shared" si="5"/>
        <v>0</v>
      </c>
      <c r="AA6" s="7">
        <f t="shared" si="6"/>
        <v>1.1474099635631519E-3</v>
      </c>
      <c r="AB6" s="7">
        <f>IF(Q6&gt;100,IF(X6&lt;1,0,+X6/Q6),IF(X6&lt;1,0,+X6/100))</f>
        <v>0</v>
      </c>
      <c r="AD6" s="7">
        <f t="shared" si="7"/>
        <v>3.8246998785438393E-4</v>
      </c>
    </row>
    <row r="7" spans="1:31" x14ac:dyDescent="0.2">
      <c r="A7" t="s">
        <v>9</v>
      </c>
      <c r="B7" t="s">
        <v>10</v>
      </c>
      <c r="C7" s="17">
        <v>414.85709615384599</v>
      </c>
      <c r="D7" s="17">
        <v>412.3359375</v>
      </c>
      <c r="E7" s="17">
        <v>409.375</v>
      </c>
      <c r="F7" s="17">
        <v>411.94886363636402</v>
      </c>
      <c r="G7" s="17">
        <f t="shared" si="0"/>
        <v>412.12922432255249</v>
      </c>
      <c r="H7" s="17">
        <v>436.32692307692298</v>
      </c>
      <c r="I7" s="17">
        <v>522.216796875</v>
      </c>
      <c r="J7" s="17">
        <v>522.61742424242402</v>
      </c>
      <c r="K7" s="17">
        <v>400.82859848484901</v>
      </c>
      <c r="L7" s="17">
        <f t="shared" si="1"/>
        <v>470.49743566979896</v>
      </c>
      <c r="M7" s="17">
        <v>384.9</v>
      </c>
      <c r="N7" s="17">
        <v>382.9</v>
      </c>
      <c r="O7" s="17">
        <v>716</v>
      </c>
      <c r="P7" s="17">
        <v>381.5</v>
      </c>
      <c r="Q7" s="17">
        <f t="shared" si="2"/>
        <v>466.32499999999999</v>
      </c>
      <c r="R7" s="17">
        <f t="shared" si="3"/>
        <v>458.68318261035841</v>
      </c>
      <c r="T7" s="7">
        <f t="shared" si="4"/>
        <v>2.4390966866971267E-3</v>
      </c>
      <c r="V7" s="28">
        <f>+claims!D7</f>
        <v>0</v>
      </c>
      <c r="W7" s="28">
        <f>+claims!E7</f>
        <v>1</v>
      </c>
      <c r="X7" s="28">
        <f>+claims!F7</f>
        <v>0</v>
      </c>
      <c r="Z7" s="7">
        <f t="shared" si="5"/>
        <v>0</v>
      </c>
      <c r="AA7" s="7">
        <f t="shared" si="6"/>
        <v>2.125410096181295E-3</v>
      </c>
      <c r="AB7" s="7">
        <f>IF(Q7&gt;100,IF(X7&lt;1,0,+X7/Q7),IF(X7&lt;1,0,+X7/100))</f>
        <v>0</v>
      </c>
      <c r="AD7" s="7">
        <f t="shared" si="7"/>
        <v>7.0847003206043167E-4</v>
      </c>
    </row>
    <row r="8" spans="1:31" x14ac:dyDescent="0.2">
      <c r="A8" t="s">
        <v>11</v>
      </c>
      <c r="B8" t="s">
        <v>12</v>
      </c>
      <c r="C8" s="17">
        <v>150.03461538461499</v>
      </c>
      <c r="D8" s="17">
        <v>153.06308593750001</v>
      </c>
      <c r="E8" s="17">
        <v>155.30681818181799</v>
      </c>
      <c r="F8" s="17">
        <v>158.063446969697</v>
      </c>
      <c r="G8" s="17">
        <f t="shared" si="0"/>
        <v>154.1169916184075</v>
      </c>
      <c r="H8" s="17">
        <v>152.80096153846199</v>
      </c>
      <c r="I8" s="17">
        <v>153.017578125</v>
      </c>
      <c r="J8" s="17">
        <v>154.98484848484799</v>
      </c>
      <c r="K8" s="17">
        <v>155.99526515151501</v>
      </c>
      <c r="L8" s="17">
        <f t="shared" si="1"/>
        <v>154.19966332495625</v>
      </c>
      <c r="M8" s="17">
        <v>152.4</v>
      </c>
      <c r="N8" s="17">
        <v>151.4</v>
      </c>
      <c r="O8" s="17">
        <v>149.4</v>
      </c>
      <c r="P8" s="17">
        <v>151.5</v>
      </c>
      <c r="Q8" s="17">
        <f t="shared" si="2"/>
        <v>151.17500000000001</v>
      </c>
      <c r="R8" s="17">
        <f t="shared" si="3"/>
        <v>152.67355304472002</v>
      </c>
      <c r="T8" s="7">
        <f t="shared" si="4"/>
        <v>8.1185788251144188E-4</v>
      </c>
      <c r="V8" s="28">
        <f>+claims!D8</f>
        <v>0</v>
      </c>
      <c r="W8" s="28">
        <f>+claims!E8</f>
        <v>0</v>
      </c>
      <c r="X8" s="28">
        <f>+claims!F8</f>
        <v>0</v>
      </c>
      <c r="Z8" s="7">
        <f t="shared" si="5"/>
        <v>0</v>
      </c>
      <c r="AA8" s="7">
        <f t="shared" si="6"/>
        <v>0</v>
      </c>
      <c r="AB8" s="7">
        <f>IF(Q8&gt;100,IF(X8&lt;1,0,+X8/Q8),IF(X8&lt;1,0,+X8/100))</f>
        <v>0</v>
      </c>
      <c r="AD8" s="7">
        <f t="shared" si="7"/>
        <v>0</v>
      </c>
    </row>
    <row r="9" spans="1:31" x14ac:dyDescent="0.2">
      <c r="A9" t="s">
        <v>13</v>
      </c>
      <c r="B9" t="s">
        <v>14</v>
      </c>
      <c r="C9" s="17">
        <v>26.022596153846202</v>
      </c>
      <c r="D9" s="17">
        <v>25.10546875</v>
      </c>
      <c r="E9" s="17">
        <v>25.387310606060598</v>
      </c>
      <c r="F9" s="17">
        <v>26.059659090909101</v>
      </c>
      <c r="G9" s="17">
        <f t="shared" si="0"/>
        <v>25.643758650203978</v>
      </c>
      <c r="H9" s="17">
        <v>25.298076923076898</v>
      </c>
      <c r="I9" s="17">
        <v>26.4990384615385</v>
      </c>
      <c r="J9" s="17">
        <v>27.949810606060598</v>
      </c>
      <c r="K9" s="17">
        <v>26.838942307692299</v>
      </c>
      <c r="L9" s="17">
        <f t="shared" si="1"/>
        <v>26.646467074592074</v>
      </c>
      <c r="M9" s="17">
        <v>25.6</v>
      </c>
      <c r="N9" s="17">
        <v>25.1</v>
      </c>
      <c r="O9" s="17">
        <v>24.6</v>
      </c>
      <c r="P9" s="17">
        <v>25</v>
      </c>
      <c r="Q9" s="17">
        <f t="shared" si="2"/>
        <v>25.075000000000003</v>
      </c>
      <c r="R9" s="17">
        <f t="shared" si="3"/>
        <v>25.69361546656469</v>
      </c>
      <c r="T9" s="7">
        <f t="shared" si="4"/>
        <v>1.3662853736454546E-4</v>
      </c>
      <c r="V9" s="28">
        <f>+claims!D9</f>
        <v>0</v>
      </c>
      <c r="W9" s="28">
        <f>+claims!E9</f>
        <v>0</v>
      </c>
      <c r="X9" s="28">
        <f>+claims!F9</f>
        <v>0</v>
      </c>
      <c r="Z9" s="7">
        <f t="shared" si="5"/>
        <v>0</v>
      </c>
      <c r="AA9" s="7">
        <f t="shared" si="6"/>
        <v>0</v>
      </c>
      <c r="AB9" s="7">
        <f t="shared" ref="AB9:AB57" si="8">IF(Q9&gt;100,IF(X9&lt;1,0,+X9/Q9),IF(X9&lt;1,0,+X9/100))</f>
        <v>0</v>
      </c>
      <c r="AD9" s="7">
        <f t="shared" si="7"/>
        <v>0</v>
      </c>
    </row>
    <row r="10" spans="1:31" x14ac:dyDescent="0.2">
      <c r="A10" t="s">
        <v>15</v>
      </c>
      <c r="B10" t="s">
        <v>16</v>
      </c>
      <c r="C10" s="17">
        <v>31.030769230769199</v>
      </c>
      <c r="D10" s="17">
        <v>32</v>
      </c>
      <c r="E10" s="17">
        <v>31.030303030302999</v>
      </c>
      <c r="F10" s="17">
        <v>31.954545454545499</v>
      </c>
      <c r="G10" s="17">
        <f t="shared" si="0"/>
        <v>31.503904428904423</v>
      </c>
      <c r="H10" s="17">
        <v>31.901923076923101</v>
      </c>
      <c r="I10" s="17">
        <v>30.5791015625</v>
      </c>
      <c r="J10" s="17">
        <v>30</v>
      </c>
      <c r="K10" s="17">
        <v>29.8787878787879</v>
      </c>
      <c r="L10" s="17">
        <f t="shared" si="1"/>
        <v>30.58995312955275</v>
      </c>
      <c r="M10" s="17">
        <v>30.2</v>
      </c>
      <c r="N10" s="17">
        <v>30</v>
      </c>
      <c r="O10" s="17">
        <v>30</v>
      </c>
      <c r="P10" s="17">
        <v>30</v>
      </c>
      <c r="Q10" s="17">
        <f t="shared" si="2"/>
        <v>30.05</v>
      </c>
      <c r="R10" s="17">
        <f t="shared" si="3"/>
        <v>30.472301781334988</v>
      </c>
      <c r="T10" s="7">
        <f t="shared" si="4"/>
        <v>1.6203971091311304E-4</v>
      </c>
      <c r="V10" s="28">
        <f>+claims!D10</f>
        <v>0</v>
      </c>
      <c r="W10" s="28">
        <f>+claims!E10</f>
        <v>0</v>
      </c>
      <c r="X10" s="28">
        <f>+claims!F10</f>
        <v>0</v>
      </c>
      <c r="Z10" s="7">
        <f t="shared" si="5"/>
        <v>0</v>
      </c>
      <c r="AA10" s="7">
        <f t="shared" si="6"/>
        <v>0</v>
      </c>
      <c r="AB10" s="7">
        <f t="shared" si="8"/>
        <v>0</v>
      </c>
      <c r="AD10" s="7">
        <f t="shared" si="7"/>
        <v>0</v>
      </c>
    </row>
    <row r="11" spans="1:31" x14ac:dyDescent="0.2">
      <c r="A11" t="s">
        <v>17</v>
      </c>
      <c r="B11" t="s">
        <v>18</v>
      </c>
      <c r="C11" s="17">
        <v>74</v>
      </c>
      <c r="D11" s="17">
        <v>73.0625</v>
      </c>
      <c r="E11" s="17">
        <v>74</v>
      </c>
      <c r="F11" s="17">
        <v>70.431818181818201</v>
      </c>
      <c r="G11" s="17">
        <f t="shared" si="0"/>
        <v>72.873579545454547</v>
      </c>
      <c r="H11" s="17">
        <v>73.761538461538507</v>
      </c>
      <c r="I11" s="17">
        <v>73.515625</v>
      </c>
      <c r="J11" s="17">
        <v>72.765151515151501</v>
      </c>
      <c r="K11" s="17">
        <v>70.356060606060595</v>
      </c>
      <c r="L11" s="17">
        <f t="shared" si="1"/>
        <v>72.599593895687661</v>
      </c>
      <c r="M11" s="17">
        <v>74.400000000000006</v>
      </c>
      <c r="N11" s="17">
        <v>73.900000000000006</v>
      </c>
      <c r="O11" s="17">
        <v>74</v>
      </c>
      <c r="P11" s="17">
        <v>70.400000000000006</v>
      </c>
      <c r="Q11" s="17">
        <f t="shared" si="2"/>
        <v>73.175000000000011</v>
      </c>
      <c r="R11" s="17">
        <f t="shared" si="3"/>
        <v>72.932961222804991</v>
      </c>
      <c r="T11" s="7">
        <f t="shared" si="4"/>
        <v>3.8782879079451207E-4</v>
      </c>
      <c r="V11" s="28">
        <f>+claims!D11</f>
        <v>0</v>
      </c>
      <c r="W11" s="28">
        <f>+claims!E11</f>
        <v>2</v>
      </c>
      <c r="X11" s="28">
        <f>+claims!F11</f>
        <v>0</v>
      </c>
      <c r="Z11" s="7">
        <f t="shared" si="5"/>
        <v>0</v>
      </c>
      <c r="AA11" s="7">
        <f t="shared" si="6"/>
        <v>0.02</v>
      </c>
      <c r="AB11" s="7">
        <f t="shared" si="8"/>
        <v>0</v>
      </c>
      <c r="AD11" s="7">
        <f t="shared" si="7"/>
        <v>6.6666666666666671E-3</v>
      </c>
    </row>
    <row r="12" spans="1:31" x14ac:dyDescent="0.2">
      <c r="A12" t="s">
        <v>19</v>
      </c>
      <c r="B12" t="s">
        <v>20</v>
      </c>
      <c r="C12" s="17">
        <v>24.996153846153799</v>
      </c>
      <c r="D12" s="17">
        <v>21.693359375</v>
      </c>
      <c r="E12" s="17">
        <v>18.100000000000001</v>
      </c>
      <c r="F12" s="17">
        <v>25.303030303030301</v>
      </c>
      <c r="G12" s="17">
        <f t="shared" si="0"/>
        <v>22.523135881046027</v>
      </c>
      <c r="H12" s="17">
        <v>18.1019230769231</v>
      </c>
      <c r="I12" s="17">
        <v>18.099609375</v>
      </c>
      <c r="J12" s="17">
        <v>21.647727272727298</v>
      </c>
      <c r="K12" s="17">
        <v>25.594696969697001</v>
      </c>
      <c r="L12" s="17">
        <f t="shared" si="1"/>
        <v>20.860989173586848</v>
      </c>
      <c r="M12" s="17">
        <v>18.100000000000001</v>
      </c>
      <c r="N12" s="17">
        <v>18.100000000000001</v>
      </c>
      <c r="O12" s="17">
        <v>20.399999999999999</v>
      </c>
      <c r="P12" s="17">
        <v>24.4</v>
      </c>
      <c r="Q12" s="17">
        <f t="shared" si="2"/>
        <v>20.25</v>
      </c>
      <c r="R12" s="17">
        <f t="shared" si="3"/>
        <v>20.832519038036619</v>
      </c>
      <c r="T12" s="7">
        <f t="shared" si="4"/>
        <v>1.1077913925698489E-4</v>
      </c>
      <c r="V12" s="28">
        <f>+claims!D12</f>
        <v>1</v>
      </c>
      <c r="W12" s="28">
        <f>+claims!E12</f>
        <v>0</v>
      </c>
      <c r="X12" s="28">
        <f>+claims!F12</f>
        <v>0</v>
      </c>
      <c r="Z12" s="7">
        <f t="shared" si="5"/>
        <v>0.01</v>
      </c>
      <c r="AA12" s="7">
        <f t="shared" si="6"/>
        <v>0</v>
      </c>
      <c r="AB12" s="7">
        <f t="shared" si="8"/>
        <v>0</v>
      </c>
      <c r="AD12" s="7">
        <f t="shared" si="7"/>
        <v>1.6666666666666668E-3</v>
      </c>
    </row>
    <row r="13" spans="1:31" x14ac:dyDescent="0.2">
      <c r="A13" t="s">
        <v>21</v>
      </c>
      <c r="B13" t="s">
        <v>22</v>
      </c>
      <c r="C13" s="17">
        <v>69.833653846153894</v>
      </c>
      <c r="D13" s="17">
        <v>69.572265625</v>
      </c>
      <c r="E13" s="17">
        <v>69</v>
      </c>
      <c r="F13" s="17">
        <v>66.224431818181799</v>
      </c>
      <c r="G13" s="17">
        <f t="shared" si="0"/>
        <v>68.657587822333923</v>
      </c>
      <c r="H13" s="17">
        <v>69.290384615384596</v>
      </c>
      <c r="I13" s="17">
        <v>64.5230769230769</v>
      </c>
      <c r="J13" s="17">
        <v>63.236742424242401</v>
      </c>
      <c r="K13" s="17">
        <v>64.818181818181799</v>
      </c>
      <c r="L13" s="17">
        <f t="shared" si="1"/>
        <v>65.467096445221429</v>
      </c>
      <c r="M13" s="17">
        <v>69.7</v>
      </c>
      <c r="N13" s="17">
        <v>70</v>
      </c>
      <c r="O13" s="17">
        <v>68.3</v>
      </c>
      <c r="P13" s="17">
        <v>67</v>
      </c>
      <c r="Q13" s="17">
        <f t="shared" si="2"/>
        <v>68.75</v>
      </c>
      <c r="R13" s="17">
        <f t="shared" si="3"/>
        <v>67.640296785462795</v>
      </c>
      <c r="T13" s="7">
        <f t="shared" si="4"/>
        <v>3.5968448382547446E-4</v>
      </c>
      <c r="V13" s="28">
        <f>+claims!D13</f>
        <v>0</v>
      </c>
      <c r="W13" s="28">
        <f>+claims!E13</f>
        <v>0</v>
      </c>
      <c r="X13" s="28">
        <f>+claims!F13</f>
        <v>0</v>
      </c>
      <c r="Z13" s="7">
        <f t="shared" si="5"/>
        <v>0</v>
      </c>
      <c r="AA13" s="7">
        <f t="shared" si="6"/>
        <v>0</v>
      </c>
      <c r="AB13" s="7">
        <f t="shared" si="8"/>
        <v>0</v>
      </c>
      <c r="AD13" s="7">
        <f t="shared" si="7"/>
        <v>0</v>
      </c>
    </row>
    <row r="14" spans="1:31" x14ac:dyDescent="0.2">
      <c r="A14" t="s">
        <v>23</v>
      </c>
      <c r="B14" t="s">
        <v>24</v>
      </c>
      <c r="C14" s="17">
        <v>188.83221153846185</v>
      </c>
      <c r="D14" s="17">
        <v>189.83</v>
      </c>
      <c r="E14" s="17">
        <v>191.13</v>
      </c>
      <c r="F14" s="17">
        <v>192.71</v>
      </c>
      <c r="G14" s="17">
        <f t="shared" si="0"/>
        <v>190.62555288461547</v>
      </c>
      <c r="H14" s="17">
        <v>190.9999999999996</v>
      </c>
      <c r="I14" s="17">
        <v>190.7421875</v>
      </c>
      <c r="J14" s="17">
        <v>188.75852272727309</v>
      </c>
      <c r="K14" s="17">
        <v>187.65909090909096</v>
      </c>
      <c r="L14" s="17">
        <f t="shared" si="1"/>
        <v>189.53995028409093</v>
      </c>
      <c r="M14" s="17">
        <v>189.3</v>
      </c>
      <c r="N14" s="17">
        <v>200.6</v>
      </c>
      <c r="O14" s="17">
        <v>202.8</v>
      </c>
      <c r="P14" s="17">
        <v>202</v>
      </c>
      <c r="Q14" s="17">
        <f t="shared" si="2"/>
        <v>198.67500000000001</v>
      </c>
      <c r="R14" s="17">
        <f t="shared" si="3"/>
        <v>194.2884089087996</v>
      </c>
      <c r="T14" s="7">
        <f t="shared" si="4"/>
        <v>1.033149311767263E-3</v>
      </c>
      <c r="V14" s="28">
        <f>+claims!D14</f>
        <v>3</v>
      </c>
      <c r="W14" s="28">
        <f>+claims!E14</f>
        <v>2</v>
      </c>
      <c r="X14" s="28">
        <f>+claims!F14</f>
        <v>1</v>
      </c>
      <c r="Z14" s="7">
        <f t="shared" si="5"/>
        <v>1.5737659272867171E-2</v>
      </c>
      <c r="AA14" s="7">
        <f t="shared" si="6"/>
        <v>1.0551865171444389E-2</v>
      </c>
      <c r="AB14" s="7">
        <f t="shared" si="8"/>
        <v>5.0333459166981244E-3</v>
      </c>
      <c r="AD14" s="7">
        <f t="shared" si="7"/>
        <v>8.6569045609750529E-3</v>
      </c>
    </row>
    <row r="15" spans="1:31" x14ac:dyDescent="0.2">
      <c r="A15" t="s">
        <v>25</v>
      </c>
      <c r="B15" t="s">
        <v>26</v>
      </c>
      <c r="C15" s="17">
        <v>4.7692307692307701</v>
      </c>
      <c r="D15" s="17">
        <v>4</v>
      </c>
      <c r="E15" s="17">
        <v>5</v>
      </c>
      <c r="F15" s="17">
        <v>5</v>
      </c>
      <c r="G15" s="17">
        <f t="shared" si="0"/>
        <v>4.6923076923076925</v>
      </c>
      <c r="H15" s="17">
        <v>4.6692307692307704</v>
      </c>
      <c r="I15" s="17">
        <v>4.5153846153846198</v>
      </c>
      <c r="J15" s="17">
        <v>4.75</v>
      </c>
      <c r="K15" s="17">
        <v>4.6988636363636402</v>
      </c>
      <c r="L15" s="17">
        <f t="shared" si="1"/>
        <v>4.6583697552447578</v>
      </c>
      <c r="M15" s="17">
        <v>3.9</v>
      </c>
      <c r="N15" s="17">
        <v>3.4</v>
      </c>
      <c r="O15" s="17">
        <v>3.6</v>
      </c>
      <c r="P15" s="17">
        <v>4</v>
      </c>
      <c r="Q15" s="17">
        <f t="shared" si="2"/>
        <v>3.7250000000000001</v>
      </c>
      <c r="R15" s="17">
        <f t="shared" si="3"/>
        <v>4.1973412004662016</v>
      </c>
      <c r="T15" s="7">
        <f t="shared" si="4"/>
        <v>2.2319808973007798E-5</v>
      </c>
      <c r="V15" s="28">
        <f>+claims!D15</f>
        <v>0</v>
      </c>
      <c r="W15" s="28">
        <f>+claims!E15</f>
        <v>0</v>
      </c>
      <c r="X15" s="28">
        <f>+claims!F15</f>
        <v>0</v>
      </c>
      <c r="Z15" s="7">
        <f t="shared" si="5"/>
        <v>0</v>
      </c>
      <c r="AA15" s="7">
        <f t="shared" si="6"/>
        <v>0</v>
      </c>
      <c r="AB15" s="7">
        <f t="shared" si="8"/>
        <v>0</v>
      </c>
      <c r="AD15" s="7">
        <f t="shared" si="7"/>
        <v>0</v>
      </c>
    </row>
    <row r="16" spans="1:31" x14ac:dyDescent="0.2">
      <c r="A16" t="s">
        <v>555</v>
      </c>
      <c r="B16" t="s">
        <v>556</v>
      </c>
      <c r="C16" s="17"/>
      <c r="D16" s="17"/>
      <c r="E16" s="17"/>
      <c r="F16" s="17"/>
      <c r="G16" s="17"/>
      <c r="H16" s="17">
        <v>4.5230769230769203</v>
      </c>
      <c r="I16" s="17">
        <v>8.5</v>
      </c>
      <c r="J16" s="17">
        <v>8.2121212121212093</v>
      </c>
      <c r="K16" s="17">
        <v>9</v>
      </c>
      <c r="L16" s="17">
        <f t="shared" si="1"/>
        <v>7.5587995337995331</v>
      </c>
      <c r="M16" s="17">
        <v>9</v>
      </c>
      <c r="N16" s="17">
        <v>9</v>
      </c>
      <c r="O16" s="17">
        <v>8.6</v>
      </c>
      <c r="P16" s="17">
        <v>8.5</v>
      </c>
      <c r="Q16" s="17">
        <f t="shared" si="2"/>
        <v>8.7750000000000004</v>
      </c>
      <c r="R16" s="17">
        <f>IF(G16&gt;0,(+G16+(L16*2)+(Q16*3))/6,IF(L16&gt;0,((L16*2)+(Q16*3))/5,Q16))</f>
        <v>8.2885198135198142</v>
      </c>
      <c r="T16" s="7">
        <f>+R16/$R$265</f>
        <v>4.4075087078030395E-5</v>
      </c>
      <c r="V16" s="28">
        <f>+claims!D16</f>
        <v>0</v>
      </c>
      <c r="W16" s="28">
        <f>+claims!E16</f>
        <v>1</v>
      </c>
      <c r="X16" s="28">
        <f>+claims!F16</f>
        <v>2</v>
      </c>
      <c r="Z16" s="7">
        <f>IF(G16&gt;100,IF(V16&lt;1,0,+V16/G16),IF(V16&lt;1,0,+V16/100))</f>
        <v>0</v>
      </c>
      <c r="AA16" s="7">
        <f>IF(L16&gt;100,IF(W16&lt;1,0,+W16/L16),IF(W16&lt;1,0,+W16/100))</f>
        <v>0.01</v>
      </c>
      <c r="AB16" s="7">
        <f>IF(Q16&gt;100,IF(X16&lt;1,0,+X16/Q16),IF(X16&lt;1,0,+X16/100))</f>
        <v>0.02</v>
      </c>
      <c r="AD16" s="7">
        <f t="shared" si="7"/>
        <v>1.3333333333333334E-2</v>
      </c>
    </row>
    <row r="17" spans="1:30" x14ac:dyDescent="0.2">
      <c r="A17" t="s">
        <v>27</v>
      </c>
      <c r="B17" t="s">
        <v>523</v>
      </c>
      <c r="C17" s="17">
        <v>47.569230769230799</v>
      </c>
      <c r="D17" s="17">
        <v>47.617148437499999</v>
      </c>
      <c r="E17" s="17">
        <v>47.579374999999999</v>
      </c>
      <c r="F17" s="17">
        <v>45.372727272727303</v>
      </c>
      <c r="G17" s="17">
        <f t="shared" ref="G17:G80" si="9">AVERAGE(C17:F17)</f>
        <v>47.034620369864527</v>
      </c>
      <c r="H17" s="17">
        <v>46.5026923076923</v>
      </c>
      <c r="I17" s="17">
        <v>47.05255859375</v>
      </c>
      <c r="J17" s="17">
        <v>47.588371212121203</v>
      </c>
      <c r="K17" s="17">
        <v>46.762821969697001</v>
      </c>
      <c r="L17" s="17">
        <f t="shared" si="1"/>
        <v>46.97661102081512</v>
      </c>
      <c r="M17" s="17">
        <v>45.1</v>
      </c>
      <c r="N17" s="17">
        <v>45.5</v>
      </c>
      <c r="O17" s="17">
        <v>45.5</v>
      </c>
      <c r="P17" s="17">
        <v>45.7</v>
      </c>
      <c r="Q17" s="17">
        <f t="shared" si="2"/>
        <v>45.45</v>
      </c>
      <c r="R17" s="17">
        <f t="shared" si="3"/>
        <v>46.222973735249127</v>
      </c>
      <c r="T17" s="7">
        <f t="shared" si="4"/>
        <v>2.4579558693501663E-4</v>
      </c>
      <c r="V17" s="28">
        <f>+claims!D17</f>
        <v>0</v>
      </c>
      <c r="W17" s="28">
        <f>+claims!E17</f>
        <v>0</v>
      </c>
      <c r="X17" s="28">
        <f>+claims!F17</f>
        <v>0</v>
      </c>
      <c r="Z17" s="7">
        <f t="shared" si="5"/>
        <v>0</v>
      </c>
      <c r="AA17" s="7">
        <f t="shared" si="6"/>
        <v>0</v>
      </c>
      <c r="AB17" s="7">
        <f t="shared" si="8"/>
        <v>0</v>
      </c>
      <c r="AD17" s="7">
        <f t="shared" si="7"/>
        <v>0</v>
      </c>
    </row>
    <row r="18" spans="1:30" x14ac:dyDescent="0.2">
      <c r="A18" t="s">
        <v>28</v>
      </c>
      <c r="B18" t="s">
        <v>524</v>
      </c>
      <c r="C18" s="17">
        <v>38.684615384615398</v>
      </c>
      <c r="D18" s="17">
        <v>37.31201171875</v>
      </c>
      <c r="E18" s="17">
        <v>36.6666666666667</v>
      </c>
      <c r="F18" s="17">
        <v>36.924242424242394</v>
      </c>
      <c r="G18" s="17">
        <f t="shared" si="9"/>
        <v>37.396884048568623</v>
      </c>
      <c r="H18" s="17">
        <v>38.646153846153844</v>
      </c>
      <c r="I18" s="17">
        <v>38.046875</v>
      </c>
      <c r="J18" s="17">
        <v>37.863636363636402</v>
      </c>
      <c r="K18" s="17">
        <v>36.681818181818201</v>
      </c>
      <c r="L18" s="17">
        <f t="shared" si="1"/>
        <v>37.80962084790211</v>
      </c>
      <c r="M18" s="17">
        <v>37.9</v>
      </c>
      <c r="N18" s="17">
        <v>38</v>
      </c>
      <c r="O18" s="17">
        <v>36.700000000000003</v>
      </c>
      <c r="P18" s="17">
        <v>35.9</v>
      </c>
      <c r="Q18" s="17">
        <f t="shared" si="2"/>
        <v>37.125</v>
      </c>
      <c r="R18" s="17">
        <f t="shared" si="3"/>
        <v>37.398520957395476</v>
      </c>
      <c r="T18" s="7">
        <f t="shared" si="4"/>
        <v>1.9887061922661467E-4</v>
      </c>
      <c r="V18" s="28">
        <f>+claims!D18</f>
        <v>0</v>
      </c>
      <c r="W18" s="28">
        <f>+claims!E18</f>
        <v>0</v>
      </c>
      <c r="X18" s="28">
        <f>+claims!F18</f>
        <v>0</v>
      </c>
      <c r="Z18" s="7">
        <f t="shared" si="5"/>
        <v>0</v>
      </c>
      <c r="AA18" s="7">
        <f t="shared" si="6"/>
        <v>0</v>
      </c>
      <c r="AB18" s="7">
        <f t="shared" si="8"/>
        <v>0</v>
      </c>
      <c r="AD18" s="7">
        <f t="shared" si="7"/>
        <v>0</v>
      </c>
    </row>
    <row r="19" spans="1:30" x14ac:dyDescent="0.2">
      <c r="A19" t="s">
        <v>29</v>
      </c>
      <c r="B19" t="s">
        <v>525</v>
      </c>
      <c r="C19" s="17">
        <v>33.5788461538462</v>
      </c>
      <c r="D19" s="17">
        <v>33.3828125</v>
      </c>
      <c r="E19" s="17">
        <v>32.863636363636402</v>
      </c>
      <c r="F19" s="17">
        <v>33.3125</v>
      </c>
      <c r="G19" s="17">
        <f t="shared" si="9"/>
        <v>33.284448754370651</v>
      </c>
      <c r="H19" s="17">
        <v>33.873076923076901</v>
      </c>
      <c r="I19" s="17">
        <v>33.255859375</v>
      </c>
      <c r="J19" s="17">
        <v>32.7736742424242</v>
      </c>
      <c r="K19" s="17">
        <v>32.459280303030297</v>
      </c>
      <c r="L19" s="17">
        <f t="shared" si="1"/>
        <v>33.09047271088285</v>
      </c>
      <c r="M19" s="17">
        <v>31.3</v>
      </c>
      <c r="N19" s="17">
        <v>32.799999999999997</v>
      </c>
      <c r="O19" s="17">
        <v>32.799999999999997</v>
      </c>
      <c r="P19" s="17">
        <v>33</v>
      </c>
      <c r="Q19" s="17">
        <f t="shared" si="2"/>
        <v>32.474999999999994</v>
      </c>
      <c r="R19" s="17">
        <f t="shared" si="3"/>
        <v>32.815065696022721</v>
      </c>
      <c r="T19" s="7">
        <f t="shared" si="4"/>
        <v>1.7449760760230245E-4</v>
      </c>
      <c r="V19" s="28">
        <f>+claims!D19</f>
        <v>0</v>
      </c>
      <c r="W19" s="28">
        <f>+claims!E19</f>
        <v>0</v>
      </c>
      <c r="X19" s="28">
        <f>+claims!F19</f>
        <v>0</v>
      </c>
      <c r="Z19" s="7">
        <f t="shared" si="5"/>
        <v>0</v>
      </c>
      <c r="AA19" s="7">
        <f t="shared" si="6"/>
        <v>0</v>
      </c>
      <c r="AB19" s="7">
        <f t="shared" si="8"/>
        <v>0</v>
      </c>
      <c r="AD19" s="7">
        <f t="shared" si="7"/>
        <v>0</v>
      </c>
    </row>
    <row r="20" spans="1:30" x14ac:dyDescent="0.2">
      <c r="A20" t="s">
        <v>30</v>
      </c>
      <c r="B20" t="s">
        <v>526</v>
      </c>
      <c r="C20" s="17">
        <v>34.030769230769202</v>
      </c>
      <c r="D20" s="17">
        <v>34.3486328125</v>
      </c>
      <c r="E20" s="17">
        <v>33.227272727272698</v>
      </c>
      <c r="F20" s="17">
        <v>31.4621212121212</v>
      </c>
      <c r="G20" s="17">
        <f t="shared" si="9"/>
        <v>33.267198995665773</v>
      </c>
      <c r="H20" s="17">
        <v>33.430769230769201</v>
      </c>
      <c r="I20" s="17">
        <v>33.078125</v>
      </c>
      <c r="J20" s="17">
        <v>33.681818181818201</v>
      </c>
      <c r="K20" s="17">
        <v>33.46875</v>
      </c>
      <c r="L20" s="17">
        <f t="shared" si="1"/>
        <v>33.414865603146851</v>
      </c>
      <c r="M20" s="17">
        <v>33.1</v>
      </c>
      <c r="N20" s="17">
        <v>32.1</v>
      </c>
      <c r="O20" s="17">
        <v>32.6</v>
      </c>
      <c r="P20" s="17">
        <v>32.4</v>
      </c>
      <c r="Q20" s="17">
        <f t="shared" si="2"/>
        <v>32.550000000000004</v>
      </c>
      <c r="R20" s="17">
        <f t="shared" si="3"/>
        <v>32.957821700326583</v>
      </c>
      <c r="T20" s="7">
        <f t="shared" si="4"/>
        <v>1.7525672786287554E-4</v>
      </c>
      <c r="V20" s="28">
        <f>+claims!D20</f>
        <v>0</v>
      </c>
      <c r="W20" s="28">
        <f>+claims!E20</f>
        <v>0</v>
      </c>
      <c r="X20" s="28">
        <f>+claims!F20</f>
        <v>0</v>
      </c>
      <c r="Z20" s="7">
        <f t="shared" si="5"/>
        <v>0</v>
      </c>
      <c r="AA20" s="7">
        <f t="shared" si="6"/>
        <v>0</v>
      </c>
      <c r="AB20" s="7">
        <f t="shared" si="8"/>
        <v>0</v>
      </c>
      <c r="AD20" s="7">
        <f t="shared" si="7"/>
        <v>0</v>
      </c>
    </row>
    <row r="21" spans="1:30" x14ac:dyDescent="0.2">
      <c r="A21" t="s">
        <v>31</v>
      </c>
      <c r="B21" t="s">
        <v>527</v>
      </c>
      <c r="C21" s="17">
        <v>56.867788461538503</v>
      </c>
      <c r="D21" s="17">
        <v>57.626171874999997</v>
      </c>
      <c r="E21" s="17">
        <v>58.724242424242398</v>
      </c>
      <c r="F21" s="17">
        <v>58.881818181818197</v>
      </c>
      <c r="G21" s="17">
        <f t="shared" si="9"/>
        <v>58.025005235649772</v>
      </c>
      <c r="H21" s="17">
        <v>59.427192307692302</v>
      </c>
      <c r="I21" s="17">
        <v>59.671875</v>
      </c>
      <c r="J21" s="17">
        <v>59.8333333333333</v>
      </c>
      <c r="K21" s="17">
        <v>58.348484848484901</v>
      </c>
      <c r="L21" s="17">
        <f t="shared" si="1"/>
        <v>59.320221372377624</v>
      </c>
      <c r="M21" s="17">
        <v>57.2</v>
      </c>
      <c r="N21" s="17">
        <v>57.5</v>
      </c>
      <c r="O21" s="17">
        <v>57.8</v>
      </c>
      <c r="P21" s="17">
        <v>57</v>
      </c>
      <c r="Q21" s="17">
        <f t="shared" si="2"/>
        <v>57.375</v>
      </c>
      <c r="R21" s="17">
        <f t="shared" si="3"/>
        <v>58.131741330067506</v>
      </c>
      <c r="T21" s="7">
        <f t="shared" si="4"/>
        <v>3.0912172725231293E-4</v>
      </c>
      <c r="V21" s="28">
        <f>+claims!D21</f>
        <v>0</v>
      </c>
      <c r="W21" s="28">
        <f>+claims!E21</f>
        <v>0</v>
      </c>
      <c r="X21" s="28">
        <f>+claims!F21</f>
        <v>0</v>
      </c>
      <c r="Z21" s="7">
        <f t="shared" si="5"/>
        <v>0</v>
      </c>
      <c r="AA21" s="7">
        <f t="shared" si="6"/>
        <v>0</v>
      </c>
      <c r="AB21" s="7">
        <f t="shared" si="8"/>
        <v>0</v>
      </c>
      <c r="AD21" s="7">
        <f t="shared" si="7"/>
        <v>0</v>
      </c>
    </row>
    <row r="22" spans="1:30" x14ac:dyDescent="0.2">
      <c r="A22" t="s">
        <v>32</v>
      </c>
      <c r="B22" t="s">
        <v>528</v>
      </c>
      <c r="C22" s="17">
        <v>15.5</v>
      </c>
      <c r="D22" s="17">
        <v>15.5</v>
      </c>
      <c r="E22" s="17">
        <v>14.7272727272727</v>
      </c>
      <c r="F22" s="17">
        <v>15.5</v>
      </c>
      <c r="G22" s="17">
        <f t="shared" si="9"/>
        <v>15.306818181818175</v>
      </c>
      <c r="H22" s="17">
        <v>15.5</v>
      </c>
      <c r="I22" s="17">
        <v>15.5</v>
      </c>
      <c r="J22" s="17">
        <v>15.267045454545499</v>
      </c>
      <c r="K22" s="17">
        <v>15.5</v>
      </c>
      <c r="L22" s="17">
        <f t="shared" si="1"/>
        <v>15.441761363636374</v>
      </c>
      <c r="M22" s="17">
        <v>15.5</v>
      </c>
      <c r="N22" s="17">
        <v>15.5</v>
      </c>
      <c r="O22" s="17">
        <v>15.5</v>
      </c>
      <c r="P22" s="17">
        <v>15.5</v>
      </c>
      <c r="Q22" s="17">
        <f t="shared" si="2"/>
        <v>15.5</v>
      </c>
      <c r="R22" s="17">
        <f t="shared" si="3"/>
        <v>15.448390151515154</v>
      </c>
      <c r="T22" s="7">
        <f t="shared" si="4"/>
        <v>8.2148460335799116E-5</v>
      </c>
      <c r="V22" s="28">
        <f>+claims!D22</f>
        <v>0</v>
      </c>
      <c r="W22" s="28">
        <f>+claims!E22</f>
        <v>0</v>
      </c>
      <c r="X22" s="28">
        <f>+claims!F22</f>
        <v>0</v>
      </c>
      <c r="Z22" s="7">
        <f t="shared" si="5"/>
        <v>0</v>
      </c>
      <c r="AA22" s="7">
        <f t="shared" si="6"/>
        <v>0</v>
      </c>
      <c r="AB22" s="7">
        <f t="shared" si="8"/>
        <v>0</v>
      </c>
      <c r="AD22" s="7">
        <f t="shared" si="7"/>
        <v>0</v>
      </c>
    </row>
    <row r="23" spans="1:30" x14ac:dyDescent="0.2">
      <c r="A23" t="s">
        <v>33</v>
      </c>
      <c r="B23" t="s">
        <v>529</v>
      </c>
      <c r="C23" s="17">
        <v>19.976442307692299</v>
      </c>
      <c r="D23" s="17">
        <v>19.9541015625</v>
      </c>
      <c r="E23" s="17">
        <v>20.2537878787879</v>
      </c>
      <c r="F23" s="17">
        <v>20</v>
      </c>
      <c r="G23" s="17">
        <f t="shared" si="9"/>
        <v>20.04608293724505</v>
      </c>
      <c r="H23" s="17">
        <v>20</v>
      </c>
      <c r="I23" s="17">
        <v>20</v>
      </c>
      <c r="J23" s="17">
        <v>20</v>
      </c>
      <c r="K23" s="17">
        <v>20</v>
      </c>
      <c r="L23" s="17">
        <f t="shared" si="1"/>
        <v>20</v>
      </c>
      <c r="M23" s="17">
        <v>20</v>
      </c>
      <c r="N23" s="17">
        <v>20</v>
      </c>
      <c r="O23" s="17">
        <v>20</v>
      </c>
      <c r="P23" s="17">
        <v>20</v>
      </c>
      <c r="Q23" s="17">
        <f t="shared" si="2"/>
        <v>20</v>
      </c>
      <c r="R23" s="17">
        <f t="shared" si="3"/>
        <v>20.007680489540842</v>
      </c>
      <c r="T23" s="7">
        <f t="shared" si="4"/>
        <v>1.0639297240594264E-4</v>
      </c>
      <c r="V23" s="28">
        <f>+claims!D23</f>
        <v>0</v>
      </c>
      <c r="W23" s="28">
        <f>+claims!E23</f>
        <v>0</v>
      </c>
      <c r="X23" s="28">
        <f>+claims!F23</f>
        <v>0</v>
      </c>
      <c r="Z23" s="7">
        <f t="shared" si="5"/>
        <v>0</v>
      </c>
      <c r="AA23" s="7">
        <f t="shared" si="6"/>
        <v>0</v>
      </c>
      <c r="AB23" s="7">
        <f t="shared" si="8"/>
        <v>0</v>
      </c>
      <c r="AD23" s="7">
        <f t="shared" si="7"/>
        <v>0</v>
      </c>
    </row>
    <row r="24" spans="1:30" x14ac:dyDescent="0.2">
      <c r="A24" t="s">
        <v>34</v>
      </c>
      <c r="B24" t="s">
        <v>530</v>
      </c>
      <c r="C24" s="17">
        <v>17.167307692307698</v>
      </c>
      <c r="D24" s="17">
        <v>16.59375</v>
      </c>
      <c r="E24" s="17">
        <v>17</v>
      </c>
      <c r="F24" s="17">
        <v>17</v>
      </c>
      <c r="G24" s="17">
        <f t="shared" si="9"/>
        <v>16.940264423076925</v>
      </c>
      <c r="H24" s="17">
        <v>17.876923076923099</v>
      </c>
      <c r="I24" s="17">
        <v>17.375</v>
      </c>
      <c r="J24" s="17">
        <v>17.2424242424242</v>
      </c>
      <c r="K24" s="17">
        <v>17.265151515151501</v>
      </c>
      <c r="L24" s="17">
        <f t="shared" si="1"/>
        <v>17.4398747086247</v>
      </c>
      <c r="M24" s="17">
        <v>16.3</v>
      </c>
      <c r="N24" s="17">
        <v>16.600000000000001</v>
      </c>
      <c r="O24" s="17">
        <v>16.2</v>
      </c>
      <c r="P24" s="17">
        <v>16</v>
      </c>
      <c r="Q24" s="17">
        <f t="shared" si="2"/>
        <v>16.275000000000002</v>
      </c>
      <c r="R24" s="17">
        <f t="shared" si="3"/>
        <v>16.77416897338772</v>
      </c>
      <c r="T24" s="7">
        <f t="shared" si="4"/>
        <v>8.9198430455304372E-5</v>
      </c>
      <c r="V24" s="28">
        <f>+claims!D24</f>
        <v>0</v>
      </c>
      <c r="W24" s="28">
        <f>+claims!E24</f>
        <v>0</v>
      </c>
      <c r="X24" s="28">
        <f>+claims!F24</f>
        <v>0</v>
      </c>
      <c r="Z24" s="7">
        <f t="shared" si="5"/>
        <v>0</v>
      </c>
      <c r="AA24" s="7">
        <f t="shared" si="6"/>
        <v>0</v>
      </c>
      <c r="AB24" s="7">
        <f t="shared" si="8"/>
        <v>0</v>
      </c>
      <c r="AD24" s="7">
        <f t="shared" si="7"/>
        <v>0</v>
      </c>
    </row>
    <row r="25" spans="1:30" x14ac:dyDescent="0.2">
      <c r="A25" t="s">
        <v>35</v>
      </c>
      <c r="B25" t="s">
        <v>531</v>
      </c>
      <c r="C25" s="17">
        <v>20</v>
      </c>
      <c r="D25" s="17">
        <v>19.671875</v>
      </c>
      <c r="E25" s="17">
        <v>19.348484848484802</v>
      </c>
      <c r="F25" s="17">
        <v>19.939393939393899</v>
      </c>
      <c r="G25" s="17">
        <f t="shared" si="9"/>
        <v>19.739938446969674</v>
      </c>
      <c r="H25" s="17">
        <v>21</v>
      </c>
      <c r="I25" s="17">
        <v>20.676923076923099</v>
      </c>
      <c r="J25" s="17">
        <v>21</v>
      </c>
      <c r="K25" s="17">
        <v>21.230769230769202</v>
      </c>
      <c r="L25" s="17">
        <f t="shared" si="1"/>
        <v>20.976923076923075</v>
      </c>
      <c r="M25" s="17">
        <v>20.7</v>
      </c>
      <c r="N25" s="17">
        <v>21</v>
      </c>
      <c r="O25" s="17">
        <v>21</v>
      </c>
      <c r="P25" s="17">
        <v>20.3</v>
      </c>
      <c r="Q25" s="17">
        <f t="shared" si="2"/>
        <v>20.75</v>
      </c>
      <c r="R25" s="17">
        <f t="shared" si="3"/>
        <v>20.657297433469306</v>
      </c>
      <c r="T25" s="7">
        <f t="shared" si="4"/>
        <v>1.0984737970847548E-4</v>
      </c>
      <c r="V25" s="28">
        <f>+claims!D25</f>
        <v>0</v>
      </c>
      <c r="W25" s="28">
        <f>+claims!E25</f>
        <v>0</v>
      </c>
      <c r="X25" s="28">
        <f>+claims!F25</f>
        <v>0</v>
      </c>
      <c r="Z25" s="7">
        <f t="shared" si="5"/>
        <v>0</v>
      </c>
      <c r="AA25" s="7">
        <f t="shared" si="6"/>
        <v>0</v>
      </c>
      <c r="AB25" s="7">
        <f t="shared" si="8"/>
        <v>0</v>
      </c>
      <c r="AD25" s="7">
        <f t="shared" si="7"/>
        <v>0</v>
      </c>
    </row>
    <row r="26" spans="1:30" x14ac:dyDescent="0.2">
      <c r="A26" t="s">
        <v>36</v>
      </c>
      <c r="B26" t="s">
        <v>532</v>
      </c>
      <c r="C26" s="17">
        <v>15</v>
      </c>
      <c r="D26" s="17">
        <v>15</v>
      </c>
      <c r="E26" s="17">
        <v>15</v>
      </c>
      <c r="F26" s="17">
        <v>15.5776515151515</v>
      </c>
      <c r="G26" s="17">
        <f t="shared" si="9"/>
        <v>15.144412878787875</v>
      </c>
      <c r="H26" s="17">
        <v>15.6715384615385</v>
      </c>
      <c r="I26" s="17">
        <v>14.993846153846199</v>
      </c>
      <c r="J26" s="17">
        <v>14.6731060606061</v>
      </c>
      <c r="K26" s="17">
        <v>15.681818181818199</v>
      </c>
      <c r="L26" s="17">
        <f t="shared" si="1"/>
        <v>15.25507721445225</v>
      </c>
      <c r="M26" s="17">
        <v>15.7</v>
      </c>
      <c r="N26" s="17">
        <v>15.7</v>
      </c>
      <c r="O26" s="17">
        <v>15.7</v>
      </c>
      <c r="P26" s="17">
        <v>15.7</v>
      </c>
      <c r="Q26" s="17">
        <f t="shared" si="2"/>
        <v>15.7</v>
      </c>
      <c r="R26" s="17">
        <f t="shared" si="3"/>
        <v>15.459094551282062</v>
      </c>
      <c r="T26" s="7">
        <f t="shared" si="4"/>
        <v>8.2205382121891126E-5</v>
      </c>
      <c r="V26" s="28">
        <f>+claims!D26</f>
        <v>0</v>
      </c>
      <c r="W26" s="28">
        <f>+claims!E26</f>
        <v>0</v>
      </c>
      <c r="X26" s="28">
        <f>+claims!F26</f>
        <v>0</v>
      </c>
      <c r="Z26" s="7">
        <f t="shared" si="5"/>
        <v>0</v>
      </c>
      <c r="AA26" s="7">
        <f t="shared" si="6"/>
        <v>0</v>
      </c>
      <c r="AB26" s="7">
        <f t="shared" si="8"/>
        <v>0</v>
      </c>
      <c r="AD26" s="7">
        <f t="shared" si="7"/>
        <v>0</v>
      </c>
    </row>
    <row r="27" spans="1:30" x14ac:dyDescent="0.2">
      <c r="A27" t="s">
        <v>37</v>
      </c>
      <c r="B27" t="s">
        <v>533</v>
      </c>
      <c r="C27" s="17">
        <v>17.213461538461502</v>
      </c>
      <c r="D27" s="17">
        <v>17.16796875</v>
      </c>
      <c r="E27" s="17">
        <v>17.178030303030301</v>
      </c>
      <c r="F27" s="17">
        <v>17.193181818181799</v>
      </c>
      <c r="G27" s="17">
        <f t="shared" si="9"/>
        <v>17.188160602418399</v>
      </c>
      <c r="H27" s="17">
        <v>16.5230769230769</v>
      </c>
      <c r="I27" s="17">
        <v>15.927734375</v>
      </c>
      <c r="J27" s="17">
        <v>14.5151515151515</v>
      </c>
      <c r="K27" s="17">
        <v>14.454545454545499</v>
      </c>
      <c r="L27" s="17">
        <f t="shared" si="1"/>
        <v>15.355127066943474</v>
      </c>
      <c r="M27" s="17">
        <v>17</v>
      </c>
      <c r="N27" s="17">
        <v>17</v>
      </c>
      <c r="O27" s="17">
        <v>17</v>
      </c>
      <c r="P27" s="17">
        <v>17</v>
      </c>
      <c r="Q27" s="17">
        <f t="shared" si="2"/>
        <v>17</v>
      </c>
      <c r="R27" s="17">
        <f t="shared" si="3"/>
        <v>16.483069122717556</v>
      </c>
      <c r="T27" s="7">
        <f t="shared" si="4"/>
        <v>8.7650475988722642E-5</v>
      </c>
      <c r="V27" s="28">
        <f>+claims!D27</f>
        <v>0</v>
      </c>
      <c r="W27" s="28">
        <f>+claims!E27</f>
        <v>0</v>
      </c>
      <c r="X27" s="28">
        <f>+claims!F27</f>
        <v>0</v>
      </c>
      <c r="Z27" s="7">
        <f t="shared" si="5"/>
        <v>0</v>
      </c>
      <c r="AA27" s="7">
        <f t="shared" si="6"/>
        <v>0</v>
      </c>
      <c r="AB27" s="7">
        <f t="shared" si="8"/>
        <v>0</v>
      </c>
      <c r="AD27" s="7">
        <f t="shared" si="7"/>
        <v>0</v>
      </c>
    </row>
    <row r="28" spans="1:30" x14ac:dyDescent="0.2">
      <c r="A28" t="s">
        <v>38</v>
      </c>
      <c r="B28" t="s">
        <v>534</v>
      </c>
      <c r="C28" s="17">
        <v>15.861538461538499</v>
      </c>
      <c r="D28" s="17">
        <v>16</v>
      </c>
      <c r="E28" s="17">
        <v>16</v>
      </c>
      <c r="F28" s="17">
        <v>16</v>
      </c>
      <c r="G28" s="17">
        <f t="shared" si="9"/>
        <v>15.965384615384625</v>
      </c>
      <c r="H28" s="17">
        <v>15</v>
      </c>
      <c r="I28" s="17">
        <v>14.4153846153846</v>
      </c>
      <c r="J28" s="17">
        <v>15</v>
      </c>
      <c r="K28" s="17">
        <v>15</v>
      </c>
      <c r="L28" s="17">
        <f t="shared" si="1"/>
        <v>14.853846153846149</v>
      </c>
      <c r="M28" s="17">
        <v>15</v>
      </c>
      <c r="N28" s="17">
        <v>14</v>
      </c>
      <c r="O28" s="17">
        <v>14.4</v>
      </c>
      <c r="P28" s="17">
        <v>15</v>
      </c>
      <c r="Q28" s="17">
        <f t="shared" si="2"/>
        <v>14.6</v>
      </c>
      <c r="R28" s="17">
        <f t="shared" si="3"/>
        <v>14.912179487179486</v>
      </c>
      <c r="T28" s="7">
        <f t="shared" si="4"/>
        <v>7.9297103006084683E-5</v>
      </c>
      <c r="V28" s="28">
        <f>+claims!D28</f>
        <v>1</v>
      </c>
      <c r="W28" s="28">
        <f>+claims!E28</f>
        <v>1</v>
      </c>
      <c r="X28" s="28">
        <f>+claims!F28</f>
        <v>0</v>
      </c>
      <c r="Z28" s="7">
        <f t="shared" si="5"/>
        <v>0.01</v>
      </c>
      <c r="AA28" s="7">
        <f t="shared" si="6"/>
        <v>0.01</v>
      </c>
      <c r="AB28" s="7">
        <f t="shared" si="8"/>
        <v>0</v>
      </c>
      <c r="AD28" s="7">
        <f t="shared" si="7"/>
        <v>5.0000000000000001E-3</v>
      </c>
    </row>
    <row r="29" spans="1:30" x14ac:dyDescent="0.2">
      <c r="A29" t="s">
        <v>39</v>
      </c>
      <c r="B29" t="s">
        <v>535</v>
      </c>
      <c r="C29" s="17">
        <v>31.9538461538462</v>
      </c>
      <c r="D29" s="17">
        <v>32</v>
      </c>
      <c r="E29" s="17">
        <v>32.092803030303003</v>
      </c>
      <c r="F29" s="17">
        <v>32</v>
      </c>
      <c r="G29" s="17">
        <f t="shared" si="9"/>
        <v>32.011662296037301</v>
      </c>
      <c r="H29" s="17">
        <v>32</v>
      </c>
      <c r="I29" s="17">
        <v>32.6796875</v>
      </c>
      <c r="J29" s="17">
        <v>32.2424242424242</v>
      </c>
      <c r="K29" s="17">
        <v>31.6666666666667</v>
      </c>
      <c r="L29" s="17">
        <f t="shared" si="1"/>
        <v>32.14719460227272</v>
      </c>
      <c r="M29" s="17">
        <v>31.7</v>
      </c>
      <c r="N29" s="17">
        <v>32</v>
      </c>
      <c r="O29" s="17">
        <v>32</v>
      </c>
      <c r="P29" s="17">
        <v>31.6</v>
      </c>
      <c r="Q29" s="17">
        <f t="shared" si="2"/>
        <v>31.825000000000003</v>
      </c>
      <c r="R29" s="17">
        <f t="shared" si="3"/>
        <v>31.963508583430457</v>
      </c>
      <c r="T29" s="7">
        <f t="shared" si="4"/>
        <v>1.6996936194036905E-4</v>
      </c>
      <c r="V29" s="28">
        <f>+claims!D29</f>
        <v>0</v>
      </c>
      <c r="W29" s="28">
        <f>+claims!E29</f>
        <v>0</v>
      </c>
      <c r="X29" s="28">
        <f>+claims!F29</f>
        <v>0</v>
      </c>
      <c r="Z29" s="7">
        <f t="shared" si="5"/>
        <v>0</v>
      </c>
      <c r="AA29" s="7">
        <f t="shared" si="6"/>
        <v>0</v>
      </c>
      <c r="AB29" s="7">
        <f t="shared" si="8"/>
        <v>0</v>
      </c>
      <c r="AD29" s="7">
        <f t="shared" si="7"/>
        <v>0</v>
      </c>
    </row>
    <row r="30" spans="1:30" x14ac:dyDescent="0.2">
      <c r="A30" t="s">
        <v>40</v>
      </c>
      <c r="B30" t="s">
        <v>536</v>
      </c>
      <c r="C30" s="17">
        <v>47.192307692307701</v>
      </c>
      <c r="D30" s="17">
        <v>46.6708984375</v>
      </c>
      <c r="E30" s="17">
        <v>45.098484848484901</v>
      </c>
      <c r="F30" s="17">
        <v>44.941287878787897</v>
      </c>
      <c r="G30" s="17">
        <f t="shared" si="9"/>
        <v>45.975744714270128</v>
      </c>
      <c r="H30" s="17">
        <v>46</v>
      </c>
      <c r="I30" s="17">
        <v>44.96875</v>
      </c>
      <c r="J30" s="17">
        <v>43.098484848484901</v>
      </c>
      <c r="K30" s="17">
        <v>43.855113636363598</v>
      </c>
      <c r="L30" s="17">
        <f t="shared" si="1"/>
        <v>44.480587121212125</v>
      </c>
      <c r="M30" s="17">
        <v>41.8</v>
      </c>
      <c r="N30" s="17">
        <v>43.1</v>
      </c>
      <c r="O30" s="17">
        <v>40.9</v>
      </c>
      <c r="P30" s="17">
        <v>42.6</v>
      </c>
      <c r="Q30" s="17">
        <f t="shared" si="2"/>
        <v>42.1</v>
      </c>
      <c r="R30" s="17">
        <f t="shared" si="3"/>
        <v>43.539486492782395</v>
      </c>
      <c r="T30" s="7">
        <f t="shared" si="4"/>
        <v>2.3152585765336841E-4</v>
      </c>
      <c r="V30" s="28">
        <f>+claims!D30</f>
        <v>0</v>
      </c>
      <c r="W30" s="28">
        <f>+claims!E30</f>
        <v>0</v>
      </c>
      <c r="X30" s="28">
        <f>+claims!F30</f>
        <v>1</v>
      </c>
      <c r="Z30" s="7">
        <f t="shared" si="5"/>
        <v>0</v>
      </c>
      <c r="AA30" s="7">
        <f t="shared" si="6"/>
        <v>0</v>
      </c>
      <c r="AB30" s="7">
        <f t="shared" si="8"/>
        <v>0.01</v>
      </c>
      <c r="AD30" s="7">
        <f t="shared" si="7"/>
        <v>5.0000000000000001E-3</v>
      </c>
    </row>
    <row r="31" spans="1:30" x14ac:dyDescent="0.2">
      <c r="A31" t="s">
        <v>41</v>
      </c>
      <c r="B31" t="s">
        <v>537</v>
      </c>
      <c r="C31" s="17">
        <v>606.10769230769199</v>
      </c>
      <c r="D31" s="17">
        <v>609.140625</v>
      </c>
      <c r="E31" s="17">
        <v>608.27272727272702</v>
      </c>
      <c r="F31" s="17">
        <v>606.84848484848499</v>
      </c>
      <c r="G31" s="17">
        <f t="shared" si="9"/>
        <v>607.59238235722603</v>
      </c>
      <c r="H31" s="17">
        <v>608.49230769230803</v>
      </c>
      <c r="I31" s="17">
        <v>608.46875</v>
      </c>
      <c r="J31" s="17">
        <v>611.66666666666697</v>
      </c>
      <c r="K31" s="17">
        <v>611.969696969697</v>
      </c>
      <c r="L31" s="17">
        <f t="shared" si="1"/>
        <v>610.14935533216794</v>
      </c>
      <c r="M31" s="17">
        <v>611</v>
      </c>
      <c r="N31" s="17">
        <v>607.6</v>
      </c>
      <c r="O31" s="17">
        <v>607.5</v>
      </c>
      <c r="P31" s="17">
        <v>608.6</v>
      </c>
      <c r="Q31" s="17">
        <f t="shared" si="2"/>
        <v>608.67499999999995</v>
      </c>
      <c r="R31" s="17">
        <f t="shared" si="3"/>
        <v>608.98601550359365</v>
      </c>
      <c r="T31" s="7">
        <f t="shared" si="4"/>
        <v>3.2383480122520542E-3</v>
      </c>
      <c r="V31" s="28">
        <f>+claims!D31</f>
        <v>1</v>
      </c>
      <c r="W31" s="28">
        <f>+claims!E31</f>
        <v>1</v>
      </c>
      <c r="X31" s="28">
        <f>+claims!F31</f>
        <v>2</v>
      </c>
      <c r="Z31" s="7">
        <f t="shared" si="5"/>
        <v>1.6458402525067588E-3</v>
      </c>
      <c r="AA31" s="7">
        <f t="shared" si="6"/>
        <v>1.6389429756188069E-3</v>
      </c>
      <c r="AB31" s="7">
        <f t="shared" si="8"/>
        <v>3.2858257690885945E-3</v>
      </c>
      <c r="AD31" s="7">
        <f t="shared" si="7"/>
        <v>2.4635339185016931E-3</v>
      </c>
    </row>
    <row r="32" spans="1:30" x14ac:dyDescent="0.2">
      <c r="A32" t="s">
        <v>42</v>
      </c>
      <c r="B32" t="s">
        <v>43</v>
      </c>
      <c r="C32" s="17">
        <v>14</v>
      </c>
      <c r="D32" s="17">
        <v>14</v>
      </c>
      <c r="E32" s="17">
        <v>13.7121212121212</v>
      </c>
      <c r="F32" s="17">
        <v>14</v>
      </c>
      <c r="G32" s="17">
        <f t="shared" si="9"/>
        <v>13.928030303030301</v>
      </c>
      <c r="H32" s="17">
        <v>14</v>
      </c>
      <c r="I32" s="17">
        <v>13.7846153846154</v>
      </c>
      <c r="J32" s="17">
        <v>13.075757575757599</v>
      </c>
      <c r="K32" s="17">
        <v>13.0378787878788</v>
      </c>
      <c r="L32" s="17">
        <f t="shared" si="1"/>
        <v>13.474562937062949</v>
      </c>
      <c r="M32" s="17">
        <v>13.8</v>
      </c>
      <c r="N32" s="17">
        <v>14</v>
      </c>
      <c r="O32" s="17">
        <v>13.3</v>
      </c>
      <c r="P32" s="17">
        <v>13</v>
      </c>
      <c r="Q32" s="17">
        <f t="shared" si="2"/>
        <v>13.525</v>
      </c>
      <c r="R32" s="17">
        <f t="shared" si="3"/>
        <v>13.575359362859366</v>
      </c>
      <c r="T32" s="7">
        <f t="shared" si="4"/>
        <v>7.2188419584593111E-5</v>
      </c>
      <c r="V32" s="28">
        <f>+claims!D32</f>
        <v>0</v>
      </c>
      <c r="W32" s="28">
        <f>+claims!E32</f>
        <v>0</v>
      </c>
      <c r="X32" s="28">
        <f>+claims!F32</f>
        <v>0</v>
      </c>
      <c r="Z32" s="7">
        <f t="shared" si="5"/>
        <v>0</v>
      </c>
      <c r="AA32" s="7">
        <f t="shared" si="6"/>
        <v>0</v>
      </c>
      <c r="AB32" s="7">
        <f t="shared" si="8"/>
        <v>0</v>
      </c>
      <c r="AD32" s="7">
        <f t="shared" si="7"/>
        <v>0</v>
      </c>
    </row>
    <row r="33" spans="1:30" x14ac:dyDescent="0.2">
      <c r="A33" t="s">
        <v>44</v>
      </c>
      <c r="B33" t="s">
        <v>45</v>
      </c>
      <c r="C33" s="17">
        <v>11.2615384615385</v>
      </c>
      <c r="D33" s="17">
        <v>12.22265625</v>
      </c>
      <c r="E33" s="17">
        <v>12.4460227272727</v>
      </c>
      <c r="F33" s="17">
        <v>12.231912878787901</v>
      </c>
      <c r="G33" s="17">
        <f t="shared" si="9"/>
        <v>12.040532579399775</v>
      </c>
      <c r="H33" s="17">
        <v>12.698076923076901</v>
      </c>
      <c r="I33" s="17">
        <v>11.861328125</v>
      </c>
      <c r="J33" s="17">
        <v>10.993844696969701</v>
      </c>
      <c r="K33" s="17">
        <v>10.604450757575799</v>
      </c>
      <c r="L33" s="17">
        <f t="shared" si="1"/>
        <v>11.539425125655599</v>
      </c>
      <c r="M33" s="17">
        <v>9.1</v>
      </c>
      <c r="N33" s="17">
        <v>9.1</v>
      </c>
      <c r="O33" s="17">
        <v>9</v>
      </c>
      <c r="P33" s="17">
        <v>9.8000000000000007</v>
      </c>
      <c r="Q33" s="17">
        <f t="shared" si="2"/>
        <v>9.25</v>
      </c>
      <c r="R33" s="17">
        <f t="shared" si="3"/>
        <v>10.478230471785162</v>
      </c>
      <c r="T33" s="7">
        <f t="shared" si="4"/>
        <v>5.5719106771548105E-5</v>
      </c>
      <c r="V33" s="28">
        <f>+claims!D33</f>
        <v>0</v>
      </c>
      <c r="W33" s="28">
        <f>+claims!E33</f>
        <v>0</v>
      </c>
      <c r="X33" s="28">
        <f>+claims!F33</f>
        <v>0</v>
      </c>
      <c r="Z33" s="7">
        <f t="shared" si="5"/>
        <v>0</v>
      </c>
      <c r="AA33" s="7">
        <f t="shared" si="6"/>
        <v>0</v>
      </c>
      <c r="AB33" s="7">
        <f t="shared" si="8"/>
        <v>0</v>
      </c>
      <c r="AD33" s="7">
        <f t="shared" si="7"/>
        <v>0</v>
      </c>
    </row>
    <row r="34" spans="1:30" x14ac:dyDescent="0.2">
      <c r="A34" t="s">
        <v>46</v>
      </c>
      <c r="B34" t="s">
        <v>47</v>
      </c>
      <c r="C34" s="17">
        <v>264.93365384615402</v>
      </c>
      <c r="D34" s="17">
        <v>261.96328125000002</v>
      </c>
      <c r="E34" s="17">
        <v>265.08210227272696</v>
      </c>
      <c r="F34" s="17">
        <v>261.49640151515194</v>
      </c>
      <c r="G34" s="17">
        <f t="shared" si="9"/>
        <v>263.36885972100822</v>
      </c>
      <c r="H34" s="17">
        <v>256.87644230769223</v>
      </c>
      <c r="I34" s="17">
        <v>263.10312499999998</v>
      </c>
      <c r="J34" s="17">
        <v>258.69375000000042</v>
      </c>
      <c r="K34" s="17">
        <v>259.167462121212</v>
      </c>
      <c r="L34" s="17">
        <f t="shared" si="1"/>
        <v>259.46019485722616</v>
      </c>
      <c r="M34" s="17">
        <v>244.5</v>
      </c>
      <c r="N34" s="17">
        <v>251.3</v>
      </c>
      <c r="O34" s="17">
        <v>264.8</v>
      </c>
      <c r="P34" s="17">
        <v>264.10000000000002</v>
      </c>
      <c r="Q34" s="17">
        <f t="shared" si="2"/>
        <v>256.17500000000001</v>
      </c>
      <c r="R34" s="17">
        <f t="shared" si="3"/>
        <v>258.46904157257677</v>
      </c>
      <c r="T34" s="7">
        <f t="shared" si="4"/>
        <v>1.3744366630703169E-3</v>
      </c>
      <c r="V34" s="28">
        <f>+claims!D34</f>
        <v>1</v>
      </c>
      <c r="W34" s="28">
        <f>+claims!E34</f>
        <v>1</v>
      </c>
      <c r="X34" s="28">
        <f>+claims!F34</f>
        <v>2</v>
      </c>
      <c r="Z34" s="7">
        <f t="shared" si="5"/>
        <v>3.7969561058179752E-3</v>
      </c>
      <c r="AA34" s="7">
        <f t="shared" si="6"/>
        <v>3.8541557426574531E-3</v>
      </c>
      <c r="AB34" s="7">
        <f t="shared" si="8"/>
        <v>7.8071630721186685E-3</v>
      </c>
      <c r="AD34" s="7">
        <f t="shared" si="7"/>
        <v>5.8211261345814808E-3</v>
      </c>
    </row>
    <row r="35" spans="1:30" x14ac:dyDescent="0.2">
      <c r="A35" t="s">
        <v>48</v>
      </c>
      <c r="B35" t="s">
        <v>49</v>
      </c>
      <c r="C35" s="17">
        <v>4152.9942307692309</v>
      </c>
      <c r="D35" s="17">
        <v>4168.8880859375004</v>
      </c>
      <c r="E35" s="17">
        <v>4146.0871212121219</v>
      </c>
      <c r="F35" s="17">
        <v>4125.6473484848502</v>
      </c>
      <c r="G35" s="17">
        <f t="shared" si="9"/>
        <v>4148.4041966009263</v>
      </c>
      <c r="H35" s="17">
        <v>4098.8057692307702</v>
      </c>
      <c r="I35" s="17">
        <v>4086.9812499999998</v>
      </c>
      <c r="J35" s="17">
        <v>4076.4838068181798</v>
      </c>
      <c r="K35" s="17">
        <v>4057.1519886363599</v>
      </c>
      <c r="L35" s="17">
        <f t="shared" si="1"/>
        <v>4079.8557036713273</v>
      </c>
      <c r="M35" s="17">
        <v>4017.5</v>
      </c>
      <c r="N35" s="17">
        <v>4016.7</v>
      </c>
      <c r="O35" s="17">
        <v>4046.5</v>
      </c>
      <c r="P35" s="17">
        <v>4070.9</v>
      </c>
      <c r="Q35" s="17">
        <f t="shared" si="2"/>
        <v>4037.9</v>
      </c>
      <c r="R35" s="17">
        <f t="shared" si="3"/>
        <v>4070.3026006572636</v>
      </c>
      <c r="T35" s="7">
        <f t="shared" si="4"/>
        <v>2.1644267685199472E-2</v>
      </c>
      <c r="V35" s="28">
        <f>+claims!D35</f>
        <v>43</v>
      </c>
      <c r="W35" s="28">
        <f>+claims!E35</f>
        <v>36</v>
      </c>
      <c r="X35" s="28">
        <f>+claims!F35</f>
        <v>24</v>
      </c>
      <c r="Z35" s="7">
        <f t="shared" si="5"/>
        <v>1.0365431612289097E-2</v>
      </c>
      <c r="AA35" s="7">
        <f t="shared" si="6"/>
        <v>8.8238414823359531E-3</v>
      </c>
      <c r="AB35" s="7">
        <f t="shared" si="8"/>
        <v>5.9436835979098041E-3</v>
      </c>
      <c r="AD35" s="7">
        <f t="shared" si="7"/>
        <v>7.6406942284484025E-3</v>
      </c>
    </row>
    <row r="36" spans="1:30" x14ac:dyDescent="0.2">
      <c r="A36" t="s">
        <v>50</v>
      </c>
      <c r="B36" t="s">
        <v>503</v>
      </c>
      <c r="C36" s="17">
        <v>325.73557692307702</v>
      </c>
      <c r="D36" s="17">
        <v>325.7734375</v>
      </c>
      <c r="E36" s="17">
        <v>315.09914772727302</v>
      </c>
      <c r="F36" s="17">
        <v>280.59678030303002</v>
      </c>
      <c r="G36" s="17">
        <f t="shared" si="9"/>
        <v>311.801235613345</v>
      </c>
      <c r="H36" s="17">
        <v>275.28990384615383</v>
      </c>
      <c r="I36" s="17">
        <v>271.28457031250002</v>
      </c>
      <c r="J36" s="17">
        <v>262.2954545454553</v>
      </c>
      <c r="K36" s="17">
        <v>258.88683712121156</v>
      </c>
      <c r="L36" s="17">
        <f t="shared" si="1"/>
        <v>266.93919145633015</v>
      </c>
      <c r="M36" s="17">
        <v>251.1</v>
      </c>
      <c r="N36" s="17">
        <v>258.60000000000002</v>
      </c>
      <c r="O36" s="17">
        <v>262.10000000000002</v>
      </c>
      <c r="P36" s="17">
        <v>269.10000000000002</v>
      </c>
      <c r="Q36" s="17">
        <f t="shared" si="2"/>
        <v>260.22500000000002</v>
      </c>
      <c r="R36" s="17">
        <f t="shared" si="3"/>
        <v>271.05910308766755</v>
      </c>
      <c r="T36" s="7">
        <f t="shared" si="4"/>
        <v>1.4413856563863789E-3</v>
      </c>
      <c r="V36" s="28">
        <f>+claims!D36</f>
        <v>9</v>
      </c>
      <c r="W36" s="28">
        <f>+claims!E36</f>
        <v>7</v>
      </c>
      <c r="X36" s="28">
        <f>+claims!F36</f>
        <v>8</v>
      </c>
      <c r="Z36" s="7">
        <f t="shared" si="5"/>
        <v>2.886454244575419E-2</v>
      </c>
      <c r="AA36" s="7">
        <f t="shared" si="6"/>
        <v>2.6223200729013834E-2</v>
      </c>
      <c r="AB36" s="7">
        <f t="shared" si="8"/>
        <v>3.0742626573157843E-2</v>
      </c>
      <c r="AD36" s="7">
        <f t="shared" si="7"/>
        <v>2.8923137270542562E-2</v>
      </c>
    </row>
    <row r="37" spans="1:30" x14ac:dyDescent="0.2">
      <c r="A37" t="s">
        <v>51</v>
      </c>
      <c r="B37" t="s">
        <v>52</v>
      </c>
      <c r="C37" s="17">
        <v>2915.5107692307688</v>
      </c>
      <c r="D37" s="17">
        <v>2983.5150390624999</v>
      </c>
      <c r="E37" s="17">
        <v>2972.0945454545499</v>
      </c>
      <c r="F37" s="17">
        <v>2966.062727272727</v>
      </c>
      <c r="G37" s="17">
        <f t="shared" si="9"/>
        <v>2959.2957702551362</v>
      </c>
      <c r="H37" s="17">
        <v>2931.1561538461542</v>
      </c>
      <c r="I37" s="17">
        <v>2888.4313476562502</v>
      </c>
      <c r="J37" s="17">
        <v>2833.2447537878766</v>
      </c>
      <c r="K37" s="17">
        <v>2799.3349053030306</v>
      </c>
      <c r="L37" s="17">
        <f t="shared" si="1"/>
        <v>2863.0417901483279</v>
      </c>
      <c r="M37" s="17">
        <v>2726</v>
      </c>
      <c r="N37" s="17">
        <v>2707.2000000000003</v>
      </c>
      <c r="O37" s="17">
        <v>2683.6</v>
      </c>
      <c r="P37" s="17">
        <v>2682.6000000000004</v>
      </c>
      <c r="Q37" s="17">
        <f t="shared" si="2"/>
        <v>2699.8500000000004</v>
      </c>
      <c r="R37" s="17">
        <f t="shared" ref="R37:R51" si="10">IF(G37&gt;0,(+G37+(L37*2)+(Q37*3))/6,IF(L37&gt;0,((L37*2)+(Q37*3))/5,Q37))</f>
        <v>2797.4882250919654</v>
      </c>
      <c r="T37" s="7">
        <f t="shared" si="4"/>
        <v>1.4875941651194838E-2</v>
      </c>
      <c r="V37" s="28">
        <f>+claims!D37</f>
        <v>25</v>
      </c>
      <c r="W37" s="28">
        <f>+claims!E37</f>
        <v>25</v>
      </c>
      <c r="X37" s="28">
        <f>+claims!F37</f>
        <v>15</v>
      </c>
      <c r="Z37" s="7">
        <f t="shared" si="5"/>
        <v>8.4479558451991503E-3</v>
      </c>
      <c r="AA37" s="7">
        <f t="shared" si="6"/>
        <v>8.7319717392964798E-3</v>
      </c>
      <c r="AB37" s="7">
        <f t="shared" si="8"/>
        <v>5.5558642146785924E-3</v>
      </c>
      <c r="AD37" s="7">
        <f t="shared" si="7"/>
        <v>7.0965819946379807E-3</v>
      </c>
    </row>
    <row r="38" spans="1:30" x14ac:dyDescent="0.2">
      <c r="A38" t="s">
        <v>53</v>
      </c>
      <c r="B38" t="s">
        <v>54</v>
      </c>
      <c r="C38" s="17">
        <v>591.12980769230796</v>
      </c>
      <c r="D38" s="17">
        <v>594.58818359375005</v>
      </c>
      <c r="E38" s="17">
        <v>591.41439393939402</v>
      </c>
      <c r="F38" s="17">
        <v>598.34791666666695</v>
      </c>
      <c r="G38" s="17">
        <f t="shared" si="9"/>
        <v>593.87007547302971</v>
      </c>
      <c r="H38" s="17">
        <v>577.86394230769201</v>
      </c>
      <c r="I38" s="17">
        <v>568.34765625</v>
      </c>
      <c r="J38" s="17">
        <v>570.76272727272703</v>
      </c>
      <c r="K38" s="17">
        <v>580.04393939393901</v>
      </c>
      <c r="L38" s="17">
        <f t="shared" si="1"/>
        <v>574.25456630608949</v>
      </c>
      <c r="M38" s="17">
        <v>571.29999999999995</v>
      </c>
      <c r="N38" s="17">
        <v>584.5</v>
      </c>
      <c r="O38" s="17">
        <v>590.4</v>
      </c>
      <c r="P38" s="17">
        <v>600.9</v>
      </c>
      <c r="Q38" s="17">
        <f t="shared" si="2"/>
        <v>586.77499999999998</v>
      </c>
      <c r="R38" s="17">
        <f t="shared" si="10"/>
        <v>583.7840346808681</v>
      </c>
      <c r="T38" s="7">
        <f t="shared" ref="T38:T62" si="11">+R38/$R$265</f>
        <v>3.104333794479584E-3</v>
      </c>
      <c r="V38" s="28">
        <f>+claims!D38</f>
        <v>8</v>
      </c>
      <c r="W38" s="28">
        <f>+claims!E38</f>
        <v>5</v>
      </c>
      <c r="X38" s="28">
        <f>+claims!F38</f>
        <v>4</v>
      </c>
      <c r="Z38" s="7">
        <f t="shared" si="5"/>
        <v>1.3470959946294374E-2</v>
      </c>
      <c r="AA38" s="7">
        <f t="shared" si="6"/>
        <v>8.7069399067432E-3</v>
      </c>
      <c r="AB38" s="7">
        <f t="shared" si="8"/>
        <v>6.8169230113757405E-3</v>
      </c>
      <c r="AD38" s="7">
        <f t="shared" si="7"/>
        <v>8.555934798984666E-3</v>
      </c>
    </row>
    <row r="39" spans="1:30" x14ac:dyDescent="0.2">
      <c r="A39" t="s">
        <v>55</v>
      </c>
      <c r="B39" t="s">
        <v>56</v>
      </c>
      <c r="C39" s="17">
        <v>175.638461538462</v>
      </c>
      <c r="D39" s="17">
        <v>175.42041015625</v>
      </c>
      <c r="E39" s="17">
        <v>175.71</v>
      </c>
      <c r="F39" s="17">
        <v>173.968939393939</v>
      </c>
      <c r="G39" s="17">
        <f t="shared" si="9"/>
        <v>175.18445277216276</v>
      </c>
      <c r="H39" s="17">
        <v>176.514903846154</v>
      </c>
      <c r="I39" s="17">
        <v>176.625</v>
      </c>
      <c r="J39" s="17">
        <v>174.24962121212101</v>
      </c>
      <c r="K39" s="17">
        <v>162.52880681818201</v>
      </c>
      <c r="L39" s="17">
        <f t="shared" si="1"/>
        <v>172.47958296911426</v>
      </c>
      <c r="M39" s="17">
        <v>151.19999999999999</v>
      </c>
      <c r="N39" s="17">
        <v>152.19999999999999</v>
      </c>
      <c r="O39" s="17">
        <v>152.4</v>
      </c>
      <c r="P39" s="17">
        <v>149.1</v>
      </c>
      <c r="Q39" s="17">
        <f t="shared" si="2"/>
        <v>151.22499999999999</v>
      </c>
      <c r="R39" s="17">
        <f t="shared" si="10"/>
        <v>162.30310311839852</v>
      </c>
      <c r="T39" s="7">
        <f t="shared" si="11"/>
        <v>8.6306404085678798E-4</v>
      </c>
      <c r="V39" s="28">
        <f>+claims!D39</f>
        <v>3</v>
      </c>
      <c r="W39" s="28">
        <f>+claims!E39</f>
        <v>2</v>
      </c>
      <c r="X39" s="28">
        <f>+claims!F39</f>
        <v>0</v>
      </c>
      <c r="Z39" s="7">
        <f t="shared" si="5"/>
        <v>1.7124807324664072E-2</v>
      </c>
      <c r="AA39" s="7">
        <f t="shared" si="6"/>
        <v>1.1595575346202791E-2</v>
      </c>
      <c r="AB39" s="7">
        <f t="shared" si="8"/>
        <v>0</v>
      </c>
      <c r="AD39" s="7">
        <f t="shared" si="7"/>
        <v>6.7193263361782747E-3</v>
      </c>
    </row>
    <row r="40" spans="1:30" x14ac:dyDescent="0.2">
      <c r="A40" t="s">
        <v>57</v>
      </c>
      <c r="B40" t="s">
        <v>58</v>
      </c>
      <c r="C40" s="17">
        <v>229.553153846154</v>
      </c>
      <c r="D40" s="17">
        <v>225.77699218750001</v>
      </c>
      <c r="E40" s="17">
        <v>216.77878787878799</v>
      </c>
      <c r="F40" s="17">
        <v>212.237026515152</v>
      </c>
      <c r="G40" s="17">
        <f t="shared" si="9"/>
        <v>221.08649010689851</v>
      </c>
      <c r="H40" s="17">
        <v>205.91651923076901</v>
      </c>
      <c r="I40" s="17">
        <v>200.97265625</v>
      </c>
      <c r="J40" s="17">
        <v>200.92803030303</v>
      </c>
      <c r="K40" s="17">
        <v>196.401647727273</v>
      </c>
      <c r="L40" s="17">
        <f t="shared" si="1"/>
        <v>201.05471337776802</v>
      </c>
      <c r="M40" s="17">
        <v>192.4</v>
      </c>
      <c r="N40" s="17">
        <v>188.5</v>
      </c>
      <c r="O40" s="17">
        <v>185.1</v>
      </c>
      <c r="P40" s="17">
        <v>190.2</v>
      </c>
      <c r="Q40" s="17">
        <f t="shared" si="2"/>
        <v>189.05</v>
      </c>
      <c r="R40" s="17">
        <f t="shared" si="10"/>
        <v>198.39098614373913</v>
      </c>
      <c r="T40" s="7">
        <f t="shared" si="11"/>
        <v>1.0549652032584504E-3</v>
      </c>
      <c r="V40" s="28">
        <f>+claims!D40</f>
        <v>3</v>
      </c>
      <c r="W40" s="28">
        <f>+claims!E40</f>
        <v>2</v>
      </c>
      <c r="X40" s="28">
        <f>+claims!F40</f>
        <v>2</v>
      </c>
      <c r="Z40" s="7">
        <f t="shared" si="5"/>
        <v>1.3569350160425708E-2</v>
      </c>
      <c r="AA40" s="7">
        <f t="shared" si="6"/>
        <v>9.9475409772768527E-3</v>
      </c>
      <c r="AB40" s="7">
        <f t="shared" si="8"/>
        <v>1.057921184871727E-2</v>
      </c>
      <c r="AD40" s="7">
        <f t="shared" si="7"/>
        <v>1.0867011276855207E-2</v>
      </c>
    </row>
    <row r="41" spans="1:30" x14ac:dyDescent="0.2">
      <c r="A41" t="s">
        <v>59</v>
      </c>
      <c r="B41" t="s">
        <v>60</v>
      </c>
      <c r="C41" s="17">
        <v>205.23846153846199</v>
      </c>
      <c r="D41" s="17">
        <v>204.70185546875001</v>
      </c>
      <c r="E41" s="17">
        <v>199.10198863636401</v>
      </c>
      <c r="F41" s="17">
        <v>194.48977272727299</v>
      </c>
      <c r="G41" s="17">
        <f t="shared" si="9"/>
        <v>200.88301959271226</v>
      </c>
      <c r="H41" s="17">
        <v>190.51124999999999</v>
      </c>
      <c r="I41" s="17">
        <v>185.52031249999999</v>
      </c>
      <c r="J41" s="17">
        <v>180.88655303030299</v>
      </c>
      <c r="K41" s="17">
        <v>176.53238636363599</v>
      </c>
      <c r="L41" s="17">
        <f t="shared" si="1"/>
        <v>183.36262547348471</v>
      </c>
      <c r="M41" s="17">
        <v>177</v>
      </c>
      <c r="N41" s="17">
        <v>175.1</v>
      </c>
      <c r="O41" s="17">
        <v>171.5</v>
      </c>
      <c r="P41" s="17">
        <v>176.5</v>
      </c>
      <c r="Q41" s="17">
        <f t="shared" si="2"/>
        <v>175.02500000000001</v>
      </c>
      <c r="R41" s="17">
        <f t="shared" si="10"/>
        <v>182.11387842328031</v>
      </c>
      <c r="T41" s="7">
        <f t="shared" si="11"/>
        <v>9.6840994896714829E-4</v>
      </c>
      <c r="V41" s="28">
        <f>+claims!D41</f>
        <v>0</v>
      </c>
      <c r="W41" s="28">
        <f>+claims!E41</f>
        <v>0</v>
      </c>
      <c r="X41" s="28">
        <f>+claims!F41</f>
        <v>0</v>
      </c>
      <c r="Z41" s="7">
        <f t="shared" si="5"/>
        <v>0</v>
      </c>
      <c r="AA41" s="7">
        <f t="shared" si="6"/>
        <v>0</v>
      </c>
      <c r="AB41" s="7">
        <f t="shared" si="8"/>
        <v>0</v>
      </c>
      <c r="AD41" s="7">
        <f t="shared" si="7"/>
        <v>0</v>
      </c>
    </row>
    <row r="42" spans="1:30" x14ac:dyDescent="0.2">
      <c r="A42" t="s">
        <v>61</v>
      </c>
      <c r="B42" t="s">
        <v>538</v>
      </c>
      <c r="C42" s="17">
        <v>86.07</v>
      </c>
      <c r="D42" s="17">
        <v>90.27</v>
      </c>
      <c r="E42" s="17">
        <v>94.76</v>
      </c>
      <c r="F42" s="17">
        <v>91.550000000000011</v>
      </c>
      <c r="G42" s="17">
        <f t="shared" si="9"/>
        <v>90.662499999999994</v>
      </c>
      <c r="H42" s="17">
        <v>92.72999999999999</v>
      </c>
      <c r="I42" s="17">
        <v>95.03</v>
      </c>
      <c r="J42" s="17">
        <v>93.143465909090907</v>
      </c>
      <c r="K42" s="17">
        <v>93.5572916666667</v>
      </c>
      <c r="L42" s="17">
        <f t="shared" si="1"/>
        <v>93.615189393939389</v>
      </c>
      <c r="M42" s="17">
        <v>91.1</v>
      </c>
      <c r="N42" s="17">
        <v>90.7</v>
      </c>
      <c r="O42" s="17">
        <v>92</v>
      </c>
      <c r="P42" s="17">
        <v>92.4</v>
      </c>
      <c r="Q42" s="17">
        <f t="shared" si="2"/>
        <v>91.550000000000011</v>
      </c>
      <c r="R42" s="17">
        <f t="shared" si="10"/>
        <v>92.09047979797981</v>
      </c>
      <c r="T42" s="7">
        <f t="shared" si="11"/>
        <v>4.897009366537187E-4</v>
      </c>
      <c r="V42" s="28">
        <f>+claims!D42</f>
        <v>0</v>
      </c>
      <c r="W42" s="28">
        <f>+claims!E42</f>
        <v>1</v>
      </c>
      <c r="X42" s="28">
        <f>+claims!F42</f>
        <v>0</v>
      </c>
      <c r="Z42" s="7">
        <f t="shared" si="5"/>
        <v>0</v>
      </c>
      <c r="AA42" s="7">
        <f t="shared" si="6"/>
        <v>0.01</v>
      </c>
      <c r="AB42" s="7">
        <f t="shared" si="8"/>
        <v>0</v>
      </c>
      <c r="AD42" s="7">
        <f t="shared" si="7"/>
        <v>3.3333333333333335E-3</v>
      </c>
    </row>
    <row r="43" spans="1:30" x14ac:dyDescent="0.2">
      <c r="A43" t="s">
        <v>62</v>
      </c>
      <c r="B43" t="s">
        <v>63</v>
      </c>
      <c r="C43" s="17">
        <v>222.39571153846202</v>
      </c>
      <c r="D43" s="17">
        <v>224.60546875</v>
      </c>
      <c r="E43" s="17">
        <v>217.15530303030343</v>
      </c>
      <c r="F43" s="17">
        <v>216.6</v>
      </c>
      <c r="G43" s="17">
        <f t="shared" si="9"/>
        <v>220.18912082969138</v>
      </c>
      <c r="H43" s="17">
        <v>214.75576923076946</v>
      </c>
      <c r="I43" s="17">
        <v>213.828125</v>
      </c>
      <c r="J43" s="17">
        <v>194.07458333333346</v>
      </c>
      <c r="K43" s="17">
        <v>185.98390151515227</v>
      </c>
      <c r="L43" s="17">
        <f t="shared" si="1"/>
        <v>202.1605947698138</v>
      </c>
      <c r="M43" s="17">
        <v>185.9</v>
      </c>
      <c r="N43" s="17">
        <v>186.8</v>
      </c>
      <c r="O43" s="17">
        <v>184.8</v>
      </c>
      <c r="P43" s="17">
        <v>184.2</v>
      </c>
      <c r="Q43" s="17">
        <f t="shared" si="2"/>
        <v>185.42500000000001</v>
      </c>
      <c r="R43" s="17">
        <f t="shared" si="10"/>
        <v>196.79755172821987</v>
      </c>
      <c r="T43" s="7">
        <f t="shared" si="11"/>
        <v>1.0464919460065844E-3</v>
      </c>
      <c r="V43" s="28">
        <f>+claims!D43</f>
        <v>3</v>
      </c>
      <c r="W43" s="28">
        <f>+claims!E43</f>
        <v>1</v>
      </c>
      <c r="X43" s="28">
        <f>+claims!F43</f>
        <v>0</v>
      </c>
      <c r="Z43" s="7">
        <f t="shared" si="5"/>
        <v>1.3624651339247573E-2</v>
      </c>
      <c r="AA43" s="7">
        <f t="shared" si="6"/>
        <v>4.9465624155816835E-3</v>
      </c>
      <c r="AB43" s="7">
        <f t="shared" si="8"/>
        <v>0</v>
      </c>
      <c r="AD43" s="7">
        <f t="shared" si="7"/>
        <v>3.9196293617351566E-3</v>
      </c>
    </row>
    <row r="44" spans="1:30" x14ac:dyDescent="0.2">
      <c r="A44" t="s">
        <v>64</v>
      </c>
      <c r="B44" t="s">
        <v>539</v>
      </c>
      <c r="C44" s="17">
        <v>2789.1228461538517</v>
      </c>
      <c r="D44" s="17">
        <v>2694.33158203125</v>
      </c>
      <c r="E44" s="17">
        <v>2697.4767992424304</v>
      </c>
      <c r="F44" s="17">
        <v>2674.6591856060595</v>
      </c>
      <c r="G44" s="17">
        <f t="shared" si="9"/>
        <v>2713.8976032583978</v>
      </c>
      <c r="H44" s="17">
        <v>3517.44</v>
      </c>
      <c r="I44" s="17">
        <v>3544.4100000000003</v>
      </c>
      <c r="J44" s="17">
        <v>3593.99</v>
      </c>
      <c r="K44" s="17">
        <v>3568.1400000000003</v>
      </c>
      <c r="L44" s="17">
        <f t="shared" si="1"/>
        <v>3555.9949999999999</v>
      </c>
      <c r="M44" s="17">
        <v>3445.7</v>
      </c>
      <c r="N44" s="17">
        <v>3428.4</v>
      </c>
      <c r="O44" s="17">
        <v>3434.3999999999996</v>
      </c>
      <c r="P44" s="17">
        <v>3531.7000000000003</v>
      </c>
      <c r="Q44" s="17">
        <f t="shared" si="2"/>
        <v>3460.05</v>
      </c>
      <c r="R44" s="17">
        <f t="shared" si="10"/>
        <v>3367.6729338763998</v>
      </c>
      <c r="T44" s="7">
        <f t="shared" si="11"/>
        <v>1.7907959581494409E-2</v>
      </c>
      <c r="V44" s="28">
        <f>+claims!D44</f>
        <v>55</v>
      </c>
      <c r="W44" s="28">
        <f>+claims!E44</f>
        <v>53</v>
      </c>
      <c r="X44" s="28">
        <f>+claims!F44</f>
        <v>64</v>
      </c>
      <c r="Z44" s="7">
        <f t="shared" si="5"/>
        <v>2.0266055703046838E-2</v>
      </c>
      <c r="AA44" s="7">
        <f t="shared" si="6"/>
        <v>1.490440790833508E-2</v>
      </c>
      <c r="AB44" s="7">
        <f t="shared" si="8"/>
        <v>1.8496842531177293E-2</v>
      </c>
      <c r="AD44" s="7">
        <f t="shared" si="7"/>
        <v>1.7594233185541479E-2</v>
      </c>
    </row>
    <row r="45" spans="1:30" x14ac:dyDescent="0.2">
      <c r="A45" t="s">
        <v>569</v>
      </c>
      <c r="B45" t="s">
        <v>570</v>
      </c>
      <c r="C45" s="17">
        <v>7.5</v>
      </c>
      <c r="D45" s="17">
        <v>7.796875</v>
      </c>
      <c r="E45" s="17">
        <v>8.5</v>
      </c>
      <c r="F45" s="17">
        <v>8.5</v>
      </c>
      <c r="G45" s="17">
        <f t="shared" si="9"/>
        <v>8.07421875</v>
      </c>
      <c r="H45" s="17">
        <v>8.6846153846153804</v>
      </c>
      <c r="I45" s="17">
        <v>7.734375</v>
      </c>
      <c r="J45" s="17">
        <v>7.5</v>
      </c>
      <c r="K45" s="17">
        <v>7.6515151515151496</v>
      </c>
      <c r="L45" s="17">
        <f t="shared" si="1"/>
        <v>7.8926263840326323</v>
      </c>
      <c r="M45" s="17">
        <v>8.5</v>
      </c>
      <c r="N45" s="17">
        <v>8.3000000000000007</v>
      </c>
      <c r="O45" s="17">
        <v>8.3000000000000007</v>
      </c>
      <c r="P45" s="17">
        <v>8.3000000000000007</v>
      </c>
      <c r="Q45" s="17">
        <f t="shared" si="2"/>
        <v>8.3500000000000014</v>
      </c>
      <c r="R45" s="17">
        <f t="shared" si="10"/>
        <v>8.1515785863442112</v>
      </c>
      <c r="T45" s="7">
        <f t="shared" si="11"/>
        <v>4.3346887514280554E-5</v>
      </c>
      <c r="V45" s="28">
        <f>+claims!D45</f>
        <v>0</v>
      </c>
      <c r="W45" s="28">
        <f>+claims!E45</f>
        <v>0</v>
      </c>
      <c r="X45" s="28">
        <f>+claims!F45</f>
        <v>0</v>
      </c>
      <c r="Z45" s="7">
        <f t="shared" si="5"/>
        <v>0</v>
      </c>
      <c r="AA45" s="7">
        <f t="shared" si="6"/>
        <v>0</v>
      </c>
      <c r="AB45" s="7">
        <f t="shared" si="8"/>
        <v>0</v>
      </c>
      <c r="AD45" s="7">
        <f t="shared" si="7"/>
        <v>0</v>
      </c>
    </row>
    <row r="46" spans="1:30" x14ac:dyDescent="0.2">
      <c r="A46" t="s">
        <v>65</v>
      </c>
      <c r="B46" t="s">
        <v>66</v>
      </c>
      <c r="C46" s="17">
        <v>102.31874999999999</v>
      </c>
      <c r="D46" s="17">
        <v>104.09765625</v>
      </c>
      <c r="E46" s="17">
        <v>104.42992424242399</v>
      </c>
      <c r="F46" s="17">
        <v>95.815814393939405</v>
      </c>
      <c r="G46" s="17">
        <f t="shared" si="9"/>
        <v>101.66553622159086</v>
      </c>
      <c r="H46" s="17">
        <v>95.91</v>
      </c>
      <c r="I46" s="17">
        <v>96.7</v>
      </c>
      <c r="J46" s="17">
        <v>95.92</v>
      </c>
      <c r="K46" s="17">
        <v>97.51</v>
      </c>
      <c r="L46" s="17">
        <f t="shared" si="1"/>
        <v>96.51</v>
      </c>
      <c r="M46" s="17">
        <v>97.3</v>
      </c>
      <c r="N46" s="17">
        <v>98.2</v>
      </c>
      <c r="O46" s="17">
        <v>96.7</v>
      </c>
      <c r="P46" s="17">
        <v>100.7</v>
      </c>
      <c r="Q46" s="17">
        <f t="shared" si="2"/>
        <v>98.224999999999994</v>
      </c>
      <c r="R46" s="17">
        <f t="shared" si="10"/>
        <v>98.226756036931803</v>
      </c>
      <c r="T46" s="7">
        <f t="shared" si="11"/>
        <v>5.2233123924713264E-4</v>
      </c>
      <c r="V46" s="28">
        <f>+claims!D46</f>
        <v>0</v>
      </c>
      <c r="W46" s="28">
        <f>+claims!E46</f>
        <v>0</v>
      </c>
      <c r="X46" s="28">
        <f>+claims!F46</f>
        <v>2</v>
      </c>
      <c r="Z46" s="7">
        <f t="shared" si="5"/>
        <v>0</v>
      </c>
      <c r="AA46" s="7">
        <f t="shared" si="6"/>
        <v>0</v>
      </c>
      <c r="AB46" s="7">
        <f t="shared" si="8"/>
        <v>0.02</v>
      </c>
      <c r="AD46" s="7">
        <f t="shared" si="7"/>
        <v>0.01</v>
      </c>
    </row>
    <row r="47" spans="1:30" x14ac:dyDescent="0.2">
      <c r="A47" t="s">
        <v>67</v>
      </c>
      <c r="B47" t="s">
        <v>68</v>
      </c>
      <c r="C47" s="17">
        <v>320.28028846153802</v>
      </c>
      <c r="D47" s="17">
        <v>333.53173828125</v>
      </c>
      <c r="E47" s="17">
        <v>338.52746212121201</v>
      </c>
      <c r="F47" s="17">
        <v>346.05729166666703</v>
      </c>
      <c r="G47" s="17">
        <f t="shared" si="9"/>
        <v>334.59919513266675</v>
      </c>
      <c r="H47" s="17">
        <v>360.46346153846201</v>
      </c>
      <c r="I47" s="17">
        <v>363.15576171875</v>
      </c>
      <c r="J47" s="17">
        <v>369.17234848484901</v>
      </c>
      <c r="K47" s="17">
        <v>362.26136363636402</v>
      </c>
      <c r="L47" s="17">
        <f t="shared" si="1"/>
        <v>363.76323384460625</v>
      </c>
      <c r="M47" s="17">
        <v>325.89999999999998</v>
      </c>
      <c r="N47" s="17">
        <v>318.10000000000002</v>
      </c>
      <c r="O47" s="17">
        <v>311</v>
      </c>
      <c r="P47" s="17">
        <v>310.10000000000002</v>
      </c>
      <c r="Q47" s="17">
        <f t="shared" si="2"/>
        <v>316.27499999999998</v>
      </c>
      <c r="R47" s="17">
        <f t="shared" si="10"/>
        <v>335.15844380364655</v>
      </c>
      <c r="T47" s="7">
        <f t="shared" si="11"/>
        <v>1.7822407290970475E-3</v>
      </c>
      <c r="V47" s="28">
        <f>+claims!D47</f>
        <v>5</v>
      </c>
      <c r="W47" s="28">
        <f>+claims!E47</f>
        <v>4</v>
      </c>
      <c r="X47" s="28">
        <f>+claims!F47</f>
        <v>3</v>
      </c>
      <c r="Z47" s="7">
        <f t="shared" si="5"/>
        <v>1.4943251725448794E-2</v>
      </c>
      <c r="AA47" s="7">
        <f t="shared" si="6"/>
        <v>1.0996163514723798E-2</v>
      </c>
      <c r="AB47" s="7">
        <f t="shared" si="8"/>
        <v>9.485416172634575E-3</v>
      </c>
      <c r="AD47" s="7">
        <f t="shared" si="7"/>
        <v>1.089863787880002E-2</v>
      </c>
    </row>
    <row r="48" spans="1:30" x14ac:dyDescent="0.2">
      <c r="A48" t="s">
        <v>69</v>
      </c>
      <c r="B48" t="s">
        <v>70</v>
      </c>
      <c r="C48" s="17">
        <v>11.3384615384615</v>
      </c>
      <c r="D48" s="17">
        <v>10.95</v>
      </c>
      <c r="E48" s="17">
        <v>11.6515151515152</v>
      </c>
      <c r="F48" s="17">
        <v>12</v>
      </c>
      <c r="G48" s="17">
        <f t="shared" si="9"/>
        <v>11.484994172494174</v>
      </c>
      <c r="H48" s="17">
        <v>11.3384615384615</v>
      </c>
      <c r="I48" s="17">
        <v>10.87109375</v>
      </c>
      <c r="J48" s="17">
        <v>10</v>
      </c>
      <c r="K48" s="17">
        <v>9.73</v>
      </c>
      <c r="L48" s="17">
        <f t="shared" si="1"/>
        <v>10.484888822115376</v>
      </c>
      <c r="M48" s="17">
        <v>10.7</v>
      </c>
      <c r="N48" s="17">
        <v>11.7</v>
      </c>
      <c r="O48" s="17">
        <v>11.8</v>
      </c>
      <c r="P48" s="17">
        <v>12</v>
      </c>
      <c r="Q48" s="17">
        <f t="shared" si="2"/>
        <v>11.55</v>
      </c>
      <c r="R48" s="17">
        <f t="shared" si="10"/>
        <v>11.184128636120823</v>
      </c>
      <c r="T48" s="7">
        <f t="shared" si="11"/>
        <v>5.947279545919133E-5</v>
      </c>
      <c r="V48" s="28">
        <f>+claims!D48</f>
        <v>0</v>
      </c>
      <c r="W48" s="28">
        <f>+claims!E48</f>
        <v>0</v>
      </c>
      <c r="X48" s="28">
        <f>+claims!F48</f>
        <v>0</v>
      </c>
      <c r="Z48" s="7">
        <f t="shared" si="5"/>
        <v>0</v>
      </c>
      <c r="AA48" s="7">
        <f t="shared" si="6"/>
        <v>0</v>
      </c>
      <c r="AB48" s="7">
        <f t="shared" si="8"/>
        <v>0</v>
      </c>
      <c r="AD48" s="7">
        <f t="shared" si="7"/>
        <v>0</v>
      </c>
    </row>
    <row r="49" spans="1:30" x14ac:dyDescent="0.2">
      <c r="A49" t="s">
        <v>71</v>
      </c>
      <c r="B49" t="s">
        <v>72</v>
      </c>
      <c r="C49" s="17">
        <v>13.4096153846154</v>
      </c>
      <c r="D49" s="17">
        <v>13.625</v>
      </c>
      <c r="E49" s="17">
        <v>13.625</v>
      </c>
      <c r="F49" s="17">
        <v>13.625</v>
      </c>
      <c r="G49" s="17">
        <f t="shared" si="9"/>
        <v>13.57115384615385</v>
      </c>
      <c r="H49" s="17">
        <v>12.625</v>
      </c>
      <c r="I49" s="17">
        <v>11.984375</v>
      </c>
      <c r="J49" s="17">
        <v>11.625</v>
      </c>
      <c r="K49" s="17">
        <v>11.37</v>
      </c>
      <c r="L49" s="17">
        <f t="shared" si="1"/>
        <v>11.901093749999999</v>
      </c>
      <c r="M49" s="17">
        <v>11.6</v>
      </c>
      <c r="N49" s="17">
        <v>11.6</v>
      </c>
      <c r="O49" s="17">
        <v>11.6</v>
      </c>
      <c r="P49" s="17">
        <v>10.6</v>
      </c>
      <c r="Q49" s="17">
        <f t="shared" si="2"/>
        <v>11.35</v>
      </c>
      <c r="R49" s="17">
        <f t="shared" si="10"/>
        <v>11.903890224358975</v>
      </c>
      <c r="T49" s="7">
        <f t="shared" si="11"/>
        <v>6.3300204380295938E-5</v>
      </c>
      <c r="V49" s="28">
        <f>+claims!D49</f>
        <v>0</v>
      </c>
      <c r="W49" s="28">
        <f>+claims!E49</f>
        <v>0</v>
      </c>
      <c r="X49" s="28">
        <f>+claims!F49</f>
        <v>0</v>
      </c>
      <c r="Z49" s="7">
        <f t="shared" si="5"/>
        <v>0</v>
      </c>
      <c r="AA49" s="7">
        <f t="shared" si="6"/>
        <v>0</v>
      </c>
      <c r="AB49" s="7">
        <f t="shared" si="8"/>
        <v>0</v>
      </c>
      <c r="AD49" s="7">
        <f t="shared" si="7"/>
        <v>0</v>
      </c>
    </row>
    <row r="50" spans="1:30" x14ac:dyDescent="0.2">
      <c r="A50" t="s">
        <v>73</v>
      </c>
      <c r="B50" t="s">
        <v>74</v>
      </c>
      <c r="C50" s="17">
        <v>9.5</v>
      </c>
      <c r="D50" s="17">
        <v>9.5</v>
      </c>
      <c r="E50" s="17">
        <v>9.5</v>
      </c>
      <c r="F50" s="17">
        <v>9.5</v>
      </c>
      <c r="G50" s="17">
        <f t="shared" si="9"/>
        <v>9.5</v>
      </c>
      <c r="H50" s="17">
        <v>9.2615384615384606</v>
      </c>
      <c r="I50" s="17">
        <v>8.4676923076923103</v>
      </c>
      <c r="J50" s="17">
        <v>8.6</v>
      </c>
      <c r="K50" s="17">
        <v>8.7323076923076908</v>
      </c>
      <c r="L50" s="17">
        <f t="shared" si="1"/>
        <v>8.7653846153846153</v>
      </c>
      <c r="M50" s="17">
        <v>7.4</v>
      </c>
      <c r="N50" s="17">
        <v>7.3</v>
      </c>
      <c r="O50" s="17">
        <v>6.5</v>
      </c>
      <c r="P50" s="17">
        <v>7.6</v>
      </c>
      <c r="Q50" s="17">
        <f t="shared" si="2"/>
        <v>7.1999999999999993</v>
      </c>
      <c r="R50" s="17">
        <f t="shared" si="10"/>
        <v>8.1051282051282048</v>
      </c>
      <c r="T50" s="7">
        <f t="shared" si="11"/>
        <v>4.3099882663841067E-5</v>
      </c>
      <c r="V50" s="28">
        <f>+claims!D50</f>
        <v>0</v>
      </c>
      <c r="W50" s="28">
        <f>+claims!E50</f>
        <v>0</v>
      </c>
      <c r="X50" s="28">
        <f>+claims!F50</f>
        <v>0</v>
      </c>
      <c r="Z50" s="7">
        <f t="shared" si="5"/>
        <v>0</v>
      </c>
      <c r="AA50" s="7">
        <f t="shared" si="6"/>
        <v>0</v>
      </c>
      <c r="AB50" s="7">
        <f t="shared" si="8"/>
        <v>0</v>
      </c>
      <c r="AD50" s="7">
        <f t="shared" si="7"/>
        <v>0</v>
      </c>
    </row>
    <row r="51" spans="1:30" x14ac:dyDescent="0.2">
      <c r="A51" t="s">
        <v>75</v>
      </c>
      <c r="B51" t="s">
        <v>76</v>
      </c>
      <c r="C51" s="17">
        <v>33.507692307692302</v>
      </c>
      <c r="D51" s="17">
        <v>34.989707031249999</v>
      </c>
      <c r="E51" s="17">
        <v>35</v>
      </c>
      <c r="F51" s="17">
        <v>33.637310606060602</v>
      </c>
      <c r="G51" s="17">
        <f t="shared" si="9"/>
        <v>34.283677486250724</v>
      </c>
      <c r="H51" s="17">
        <v>33.785096153846197</v>
      </c>
      <c r="I51" s="17">
        <v>33.71630859375</v>
      </c>
      <c r="J51" s="17">
        <v>33.325757575757599</v>
      </c>
      <c r="K51" s="17">
        <v>32.973484848484901</v>
      </c>
      <c r="L51" s="17">
        <f t="shared" si="1"/>
        <v>33.450161792959676</v>
      </c>
      <c r="M51" s="17">
        <v>32.6</v>
      </c>
      <c r="N51" s="17">
        <v>33</v>
      </c>
      <c r="O51" s="17">
        <v>32.9</v>
      </c>
      <c r="P51" s="17">
        <v>32</v>
      </c>
      <c r="Q51" s="17">
        <f t="shared" si="2"/>
        <v>32.625</v>
      </c>
      <c r="R51" s="17">
        <f t="shared" si="10"/>
        <v>33.176500178695015</v>
      </c>
      <c r="T51" s="7">
        <f t="shared" si="11"/>
        <v>1.7641957396724971E-4</v>
      </c>
      <c r="V51" s="28">
        <f>+claims!D51</f>
        <v>0</v>
      </c>
      <c r="W51" s="28">
        <f>+claims!E51</f>
        <v>0</v>
      </c>
      <c r="X51" s="28">
        <f>+claims!F51</f>
        <v>1</v>
      </c>
      <c r="Z51" s="7">
        <f t="shared" si="5"/>
        <v>0</v>
      </c>
      <c r="AA51" s="7">
        <f t="shared" si="6"/>
        <v>0</v>
      </c>
      <c r="AB51" s="7">
        <f t="shared" si="8"/>
        <v>0.01</v>
      </c>
      <c r="AD51" s="7">
        <f t="shared" si="7"/>
        <v>5.0000000000000001E-3</v>
      </c>
    </row>
    <row r="52" spans="1:30" x14ac:dyDescent="0.2">
      <c r="A52" t="s">
        <v>77</v>
      </c>
      <c r="B52" t="s">
        <v>78</v>
      </c>
      <c r="C52" s="17">
        <v>9.9999999999999769</v>
      </c>
      <c r="D52" s="17">
        <v>10</v>
      </c>
      <c r="E52" s="17">
        <v>9.9999999999999911</v>
      </c>
      <c r="F52" s="17">
        <v>10</v>
      </c>
      <c r="G52" s="17">
        <f t="shared" si="9"/>
        <v>9.9999999999999929</v>
      </c>
      <c r="H52" s="17">
        <v>10.1389423076923</v>
      </c>
      <c r="I52" s="17">
        <v>9.7177734375</v>
      </c>
      <c r="J52" s="17">
        <v>10.119318181818199</v>
      </c>
      <c r="K52" s="17">
        <v>10.126420454545499</v>
      </c>
      <c r="L52" s="17">
        <f t="shared" si="1"/>
        <v>10.025613595389</v>
      </c>
      <c r="M52" s="17">
        <v>10.1</v>
      </c>
      <c r="N52" s="17">
        <v>9.6999999999999993</v>
      </c>
      <c r="O52" s="17">
        <v>10.5</v>
      </c>
      <c r="P52" s="17">
        <v>10.1</v>
      </c>
      <c r="Q52" s="17">
        <f t="shared" si="2"/>
        <v>10.1</v>
      </c>
      <c r="R52" s="17">
        <f t="shared" ref="R52:R102" si="12">IF(G52&gt;0,(+G52+(L52*2)+(Q52*3))/6,IF(L52&gt;0,((L52*2)+(Q52*3))/5,Q52))</f>
        <v>10.058537865129665</v>
      </c>
      <c r="T52" s="7">
        <f t="shared" si="11"/>
        <v>5.3487346626127017E-5</v>
      </c>
      <c r="V52" s="28">
        <f>+claims!D52</f>
        <v>0</v>
      </c>
      <c r="W52" s="28">
        <f>+claims!E52</f>
        <v>0</v>
      </c>
      <c r="X52" s="28">
        <f>+claims!F52</f>
        <v>0</v>
      </c>
      <c r="Z52" s="7">
        <f t="shared" si="5"/>
        <v>0</v>
      </c>
      <c r="AA52" s="7">
        <f t="shared" si="6"/>
        <v>0</v>
      </c>
      <c r="AB52" s="7">
        <f t="shared" si="8"/>
        <v>0</v>
      </c>
      <c r="AD52" s="7">
        <f t="shared" si="7"/>
        <v>0</v>
      </c>
    </row>
    <row r="53" spans="1:30" x14ac:dyDescent="0.2">
      <c r="A53" t="s">
        <v>79</v>
      </c>
      <c r="B53" t="s">
        <v>80</v>
      </c>
      <c r="C53" s="17">
        <v>112.315384615385</v>
      </c>
      <c r="D53" s="17">
        <v>112.236328125</v>
      </c>
      <c r="E53" s="17">
        <v>113.094696969697</v>
      </c>
      <c r="F53" s="17">
        <v>112.86742424242399</v>
      </c>
      <c r="G53" s="17">
        <f t="shared" si="9"/>
        <v>112.62845848812651</v>
      </c>
      <c r="H53" s="17">
        <v>113.583173076923</v>
      </c>
      <c r="I53" s="17">
        <v>112.359375</v>
      </c>
      <c r="J53" s="17">
        <v>110.036458333333</v>
      </c>
      <c r="K53" s="17">
        <v>108.60321969697</v>
      </c>
      <c r="L53" s="17">
        <f t="shared" si="1"/>
        <v>111.1455565268065</v>
      </c>
      <c r="M53" s="17">
        <v>107.3</v>
      </c>
      <c r="N53" s="17">
        <v>106</v>
      </c>
      <c r="O53" s="17">
        <v>106.2</v>
      </c>
      <c r="P53" s="17">
        <v>105.6</v>
      </c>
      <c r="Q53" s="17">
        <f t="shared" si="2"/>
        <v>106.27500000000001</v>
      </c>
      <c r="R53" s="17">
        <f t="shared" si="12"/>
        <v>108.95742859028992</v>
      </c>
      <c r="T53" s="7">
        <f t="shared" si="11"/>
        <v>5.7939273367990565E-4</v>
      </c>
      <c r="V53" s="28">
        <f>+claims!D53</f>
        <v>1</v>
      </c>
      <c r="W53" s="28">
        <f>+claims!E53</f>
        <v>0</v>
      </c>
      <c r="X53" s="28">
        <f>+claims!F53</f>
        <v>0</v>
      </c>
      <c r="Z53" s="7">
        <f t="shared" si="5"/>
        <v>8.878750658790395E-3</v>
      </c>
      <c r="AA53" s="7">
        <f t="shared" si="6"/>
        <v>0</v>
      </c>
      <c r="AB53" s="7">
        <f t="shared" si="8"/>
        <v>0</v>
      </c>
      <c r="AD53" s="7">
        <f t="shared" si="7"/>
        <v>1.4797917764650659E-3</v>
      </c>
    </row>
    <row r="54" spans="1:30" x14ac:dyDescent="0.2">
      <c r="A54" t="s">
        <v>81</v>
      </c>
      <c r="B54" t="s">
        <v>504</v>
      </c>
      <c r="C54" s="17">
        <v>321.03701923076898</v>
      </c>
      <c r="D54" s="17">
        <v>320.1533203125</v>
      </c>
      <c r="E54" s="17">
        <v>317.19034090909099</v>
      </c>
      <c r="F54" s="17">
        <v>318.44933712121201</v>
      </c>
      <c r="G54" s="17">
        <f t="shared" si="9"/>
        <v>319.20750439339298</v>
      </c>
      <c r="H54" s="17">
        <v>318.25528846153799</v>
      </c>
      <c r="I54" s="17">
        <v>318.49755859375</v>
      </c>
      <c r="J54" s="17">
        <v>314.57054924242402</v>
      </c>
      <c r="K54" s="17">
        <v>314.41808712121201</v>
      </c>
      <c r="L54" s="17">
        <f t="shared" si="1"/>
        <v>316.43537085473099</v>
      </c>
      <c r="M54" s="17">
        <v>306.60000000000002</v>
      </c>
      <c r="N54" s="17">
        <v>306.39999999999998</v>
      </c>
      <c r="O54" s="17">
        <v>305.3</v>
      </c>
      <c r="P54" s="17">
        <v>303.60000000000002</v>
      </c>
      <c r="Q54" s="17">
        <f t="shared" si="2"/>
        <v>305.47500000000002</v>
      </c>
      <c r="R54" s="17">
        <f t="shared" si="12"/>
        <v>311.41720768380918</v>
      </c>
      <c r="T54" s="7">
        <f t="shared" si="11"/>
        <v>1.6559941768941944E-3</v>
      </c>
      <c r="V54" s="28">
        <f>+claims!D54</f>
        <v>3</v>
      </c>
      <c r="W54" s="28">
        <f>+claims!E54</f>
        <v>3</v>
      </c>
      <c r="X54" s="28">
        <f>+claims!F54</f>
        <v>2</v>
      </c>
      <c r="Z54" s="7">
        <f t="shared" si="5"/>
        <v>9.3982752871084908E-3</v>
      </c>
      <c r="AA54" s="7">
        <f t="shared" si="6"/>
        <v>9.4806089214888641E-3</v>
      </c>
      <c r="AB54" s="7">
        <f t="shared" si="8"/>
        <v>6.5471806203453633E-3</v>
      </c>
      <c r="AD54" s="7">
        <f t="shared" si="7"/>
        <v>8.0001724985203845E-3</v>
      </c>
    </row>
    <row r="55" spans="1:30" x14ac:dyDescent="0.2">
      <c r="A55" t="s">
        <v>82</v>
      </c>
      <c r="B55" t="s">
        <v>83</v>
      </c>
      <c r="C55" s="17">
        <v>2</v>
      </c>
      <c r="D55" s="17">
        <v>5</v>
      </c>
      <c r="E55" s="17">
        <v>5</v>
      </c>
      <c r="F55" s="17">
        <v>5</v>
      </c>
      <c r="G55" s="17">
        <f t="shared" si="9"/>
        <v>4.25</v>
      </c>
      <c r="H55" s="17">
        <v>2</v>
      </c>
      <c r="I55" s="17">
        <v>5</v>
      </c>
      <c r="J55" s="17">
        <v>5</v>
      </c>
      <c r="K55" s="17">
        <v>4.95</v>
      </c>
      <c r="L55" s="17">
        <f t="shared" si="1"/>
        <v>4.2374999999999998</v>
      </c>
      <c r="M55" s="17">
        <v>4.5</v>
      </c>
      <c r="N55" s="17">
        <v>5</v>
      </c>
      <c r="O55" s="17">
        <v>5</v>
      </c>
      <c r="P55" s="17">
        <v>5</v>
      </c>
      <c r="Q55" s="17">
        <f t="shared" si="2"/>
        <v>4.875</v>
      </c>
      <c r="R55" s="17">
        <f t="shared" si="12"/>
        <v>4.5583333333333336</v>
      </c>
      <c r="T55" s="7">
        <f t="shared" si="11"/>
        <v>2.423942309574295E-5</v>
      </c>
      <c r="V55" s="28">
        <f>+claims!D55</f>
        <v>0</v>
      </c>
      <c r="W55" s="28">
        <f>+claims!E55</f>
        <v>0</v>
      </c>
      <c r="X55" s="28">
        <f>+claims!F55</f>
        <v>0</v>
      </c>
      <c r="Z55" s="7">
        <f t="shared" ref="Z55:Z102" si="13">IF(G55&gt;100,IF(V55&lt;1,0,+V55/G55),IF(V55&lt;1,0,+V55/100))</f>
        <v>0</v>
      </c>
      <c r="AA55" s="7">
        <f t="shared" ref="AA55:AA102" si="14">IF(L55&gt;100,IF(W55&lt;1,0,+W55/L55),IF(W55&lt;1,0,+W55/100))</f>
        <v>0</v>
      </c>
      <c r="AB55" s="7">
        <f t="shared" si="8"/>
        <v>0</v>
      </c>
      <c r="AD55" s="7">
        <f t="shared" si="7"/>
        <v>0</v>
      </c>
    </row>
    <row r="56" spans="1:30" x14ac:dyDescent="0.2">
      <c r="A56" t="s">
        <v>84</v>
      </c>
      <c r="B56" s="47" t="s">
        <v>573</v>
      </c>
      <c r="C56" s="17">
        <v>624.26874999999995</v>
      </c>
      <c r="D56" s="17">
        <v>627.47091796874997</v>
      </c>
      <c r="E56" s="17">
        <v>615.37246212121204</v>
      </c>
      <c r="F56" s="17">
        <v>614.43560606060601</v>
      </c>
      <c r="G56" s="17">
        <f t="shared" si="9"/>
        <v>620.38693403764205</v>
      </c>
      <c r="H56" s="17">
        <v>614.26586538461504</v>
      </c>
      <c r="I56" s="17">
        <v>605.28046874999995</v>
      </c>
      <c r="J56" s="17">
        <v>593.66056818181801</v>
      </c>
      <c r="K56" s="17">
        <v>593.770170454545</v>
      </c>
      <c r="L56" s="17">
        <f t="shared" ref="L56:L90" si="15">AVERAGE(H56:K56)</f>
        <v>601.74426819274447</v>
      </c>
      <c r="M56" s="17">
        <v>586</v>
      </c>
      <c r="N56" s="17">
        <v>594.20000000000005</v>
      </c>
      <c r="O56" s="17">
        <v>591.70000000000005</v>
      </c>
      <c r="P56" s="17">
        <v>601.9</v>
      </c>
      <c r="Q56" s="17">
        <f t="shared" ref="Q56:Q105" si="16">AVERAGE(M56:P56)</f>
        <v>593.45000000000005</v>
      </c>
      <c r="R56" s="17">
        <f t="shared" si="12"/>
        <v>600.70424507052178</v>
      </c>
      <c r="T56" s="7">
        <f t="shared" si="11"/>
        <v>3.1943088157235624E-3</v>
      </c>
      <c r="V56" s="28">
        <f>+claims!D56</f>
        <v>30</v>
      </c>
      <c r="W56" s="28">
        <f>+claims!E56</f>
        <v>49</v>
      </c>
      <c r="X56" s="28">
        <f>+claims!F56</f>
        <v>35</v>
      </c>
      <c r="Z56" s="7">
        <f t="shared" si="13"/>
        <v>4.8356917842792196E-2</v>
      </c>
      <c r="AA56" s="7">
        <f t="shared" si="14"/>
        <v>8.142994057453129E-2</v>
      </c>
      <c r="AB56" s="7">
        <f t="shared" si="8"/>
        <v>5.8977167410902344E-2</v>
      </c>
      <c r="AD56" s="7">
        <f t="shared" si="7"/>
        <v>6.4691383537426969E-2</v>
      </c>
    </row>
    <row r="57" spans="1:30" x14ac:dyDescent="0.2">
      <c r="A57" t="s">
        <v>85</v>
      </c>
      <c r="B57" t="s">
        <v>86</v>
      </c>
      <c r="C57" s="17">
        <v>320.90409615384601</v>
      </c>
      <c r="D57" s="17">
        <v>332.75390625</v>
      </c>
      <c r="E57" s="17">
        <v>333.51115530303099</v>
      </c>
      <c r="F57" s="17">
        <v>338.86164772727199</v>
      </c>
      <c r="G57" s="17">
        <f t="shared" si="9"/>
        <v>331.50770135853725</v>
      </c>
      <c r="H57" s="17">
        <v>333.45721153846199</v>
      </c>
      <c r="I57" s="17">
        <v>336.81435546875002</v>
      </c>
      <c r="J57" s="17">
        <v>328.37310606060601</v>
      </c>
      <c r="K57" s="17">
        <v>324.90873106060599</v>
      </c>
      <c r="L57" s="17">
        <f t="shared" si="15"/>
        <v>330.88835103210602</v>
      </c>
      <c r="M57" s="17">
        <v>328.2</v>
      </c>
      <c r="N57" s="17">
        <v>332.2</v>
      </c>
      <c r="O57" s="17">
        <v>324.3</v>
      </c>
      <c r="P57" s="17">
        <v>326.29999999999995</v>
      </c>
      <c r="Q57" s="17">
        <f t="shared" si="16"/>
        <v>327.75</v>
      </c>
      <c r="R57" s="17">
        <f t="shared" si="12"/>
        <v>329.42240057045819</v>
      </c>
      <c r="T57" s="7">
        <f t="shared" si="11"/>
        <v>1.7517387081482959E-3</v>
      </c>
      <c r="V57" s="28">
        <f>+claims!D57</f>
        <v>4</v>
      </c>
      <c r="W57" s="28">
        <f>+claims!E57</f>
        <v>2</v>
      </c>
      <c r="X57" s="28">
        <f>+claims!F57</f>
        <v>6</v>
      </c>
      <c r="Z57" s="7">
        <f t="shared" si="13"/>
        <v>1.2066084690062326E-2</v>
      </c>
      <c r="AA57" s="7">
        <f t="shared" si="14"/>
        <v>6.0443348753789778E-3</v>
      </c>
      <c r="AB57" s="7">
        <f t="shared" si="8"/>
        <v>1.8306636155606407E-2</v>
      </c>
      <c r="AD57" s="7">
        <f t="shared" si="7"/>
        <v>1.3179110484606585E-2</v>
      </c>
    </row>
    <row r="58" spans="1:30" x14ac:dyDescent="0.2">
      <c r="A58" t="s">
        <v>87</v>
      </c>
      <c r="B58" t="s">
        <v>88</v>
      </c>
      <c r="C58" s="17">
        <v>8192.122442307691</v>
      </c>
      <c r="D58" s="17">
        <v>8226.8745312499996</v>
      </c>
      <c r="E58" s="17">
        <v>8106.4469696969736</v>
      </c>
      <c r="F58" s="17">
        <v>8198.6116856060617</v>
      </c>
      <c r="G58" s="17">
        <f t="shared" si="9"/>
        <v>8181.0139072151815</v>
      </c>
      <c r="H58" s="17">
        <v>8063.3</v>
      </c>
      <c r="I58" s="17">
        <v>8165.0690820312493</v>
      </c>
      <c r="J58" s="17">
        <v>8151.7617803030253</v>
      </c>
      <c r="K58" s="17">
        <v>8181.0502462121194</v>
      </c>
      <c r="L58" s="17">
        <f t="shared" si="15"/>
        <v>8140.2952771365981</v>
      </c>
      <c r="M58" s="17">
        <v>8126.5</v>
      </c>
      <c r="N58" s="17">
        <v>8139.7</v>
      </c>
      <c r="O58" s="17">
        <v>8162.9</v>
      </c>
      <c r="P58" s="17">
        <v>8573.9</v>
      </c>
      <c r="Q58" s="17">
        <f t="shared" si="16"/>
        <v>8250.75</v>
      </c>
      <c r="R58" s="17">
        <f t="shared" si="12"/>
        <v>8202.3090769147293</v>
      </c>
      <c r="T58" s="7">
        <f t="shared" si="11"/>
        <v>4.3616652302169413E-2</v>
      </c>
      <c r="V58" s="28">
        <f>+claims!D58</f>
        <v>431</v>
      </c>
      <c r="W58" s="28">
        <f>+claims!E58</f>
        <v>407</v>
      </c>
      <c r="X58" s="28">
        <f>+claims!F58</f>
        <v>373</v>
      </c>
      <c r="Z58" s="7">
        <f t="shared" si="13"/>
        <v>5.2682956524481996E-2</v>
      </c>
      <c r="AA58" s="7">
        <f t="shared" si="14"/>
        <v>4.9998186324165493E-2</v>
      </c>
      <c r="AB58" s="7">
        <f t="shared" ref="AB58:AB108" si="17">IF(Q58&gt;100,IF(X58&lt;1,0,+X58/Q58),IF(X58&lt;1,0,+X58/100))</f>
        <v>4.5208011392903674E-2</v>
      </c>
      <c r="AD58" s="7">
        <f t="shared" si="7"/>
        <v>4.8050560558587335E-2</v>
      </c>
    </row>
    <row r="59" spans="1:30" x14ac:dyDescent="0.2">
      <c r="A59" t="s">
        <v>89</v>
      </c>
      <c r="B59" s="47" t="s">
        <v>571</v>
      </c>
      <c r="C59" s="17">
        <v>41.015384615384598</v>
      </c>
      <c r="D59" s="17">
        <v>43.95068359375</v>
      </c>
      <c r="E59" s="17">
        <v>42.672348484848499</v>
      </c>
      <c r="F59" s="17">
        <v>44.696969696969703</v>
      </c>
      <c r="G59" s="17">
        <f t="shared" si="9"/>
        <v>43.083846597738201</v>
      </c>
      <c r="H59" s="17">
        <v>44.992307692307698</v>
      </c>
      <c r="I59" s="17">
        <v>44.1806640625</v>
      </c>
      <c r="J59" s="17">
        <v>43.355113636363598</v>
      </c>
      <c r="K59" s="17">
        <v>41.2604166666667</v>
      </c>
      <c r="L59" s="17">
        <f t="shared" si="15"/>
        <v>43.447125514459501</v>
      </c>
      <c r="M59" s="17">
        <v>36.799999999999997</v>
      </c>
      <c r="N59" s="17">
        <v>36.6</v>
      </c>
      <c r="O59" s="17">
        <v>35.5</v>
      </c>
      <c r="P59" s="17">
        <v>36.700000000000003</v>
      </c>
      <c r="Q59" s="17">
        <f t="shared" si="16"/>
        <v>36.400000000000006</v>
      </c>
      <c r="R59" s="17">
        <f t="shared" si="12"/>
        <v>39.863016271109537</v>
      </c>
      <c r="T59" s="7">
        <f t="shared" si="11"/>
        <v>2.1197583559807886E-4</v>
      </c>
      <c r="V59" s="28">
        <f>+claims!D59</f>
        <v>2</v>
      </c>
      <c r="W59" s="28">
        <f>+claims!E59</f>
        <v>0</v>
      </c>
      <c r="X59" s="28">
        <f>+claims!F59</f>
        <v>0</v>
      </c>
      <c r="Z59" s="7">
        <f t="shared" si="13"/>
        <v>0.02</v>
      </c>
      <c r="AA59" s="7">
        <f t="shared" si="14"/>
        <v>0</v>
      </c>
      <c r="AB59" s="7">
        <f t="shared" si="17"/>
        <v>0</v>
      </c>
      <c r="AD59" s="7">
        <f t="shared" si="7"/>
        <v>3.3333333333333335E-3</v>
      </c>
    </row>
    <row r="60" spans="1:30" x14ac:dyDescent="0.2">
      <c r="A60" t="s">
        <v>90</v>
      </c>
      <c r="B60" t="s">
        <v>91</v>
      </c>
      <c r="C60" s="17">
        <v>18.428000000000001</v>
      </c>
      <c r="D60" s="17">
        <v>18.427988281249998</v>
      </c>
      <c r="E60" s="17">
        <v>18.427992424242401</v>
      </c>
      <c r="F60" s="17">
        <v>18.428011363636401</v>
      </c>
      <c r="G60" s="17">
        <f t="shared" si="9"/>
        <v>18.427998017282199</v>
      </c>
      <c r="H60" s="17">
        <v>18.428000000000001</v>
      </c>
      <c r="I60" s="17">
        <v>18.427988281249998</v>
      </c>
      <c r="J60" s="17">
        <v>18.427992424242401</v>
      </c>
      <c r="K60" s="17">
        <v>15.427992424242399</v>
      </c>
      <c r="L60" s="17">
        <f t="shared" si="15"/>
        <v>17.6779932824337</v>
      </c>
      <c r="M60" s="17">
        <v>15.4</v>
      </c>
      <c r="N60" s="17">
        <v>14.8</v>
      </c>
      <c r="O60" s="17">
        <v>14.8</v>
      </c>
      <c r="P60" s="17">
        <v>15.4</v>
      </c>
      <c r="Q60" s="17">
        <f t="shared" si="16"/>
        <v>15.1</v>
      </c>
      <c r="R60" s="17">
        <f t="shared" si="12"/>
        <v>16.513997430358266</v>
      </c>
      <c r="T60" s="7">
        <f t="shared" si="11"/>
        <v>8.7814940559370931E-5</v>
      </c>
      <c r="V60" s="28">
        <f>+claims!D60</f>
        <v>0</v>
      </c>
      <c r="W60" s="28">
        <f>+claims!E60</f>
        <v>0</v>
      </c>
      <c r="X60" s="28">
        <f>+claims!F60</f>
        <v>0</v>
      </c>
      <c r="Z60" s="7">
        <f t="shared" si="13"/>
        <v>0</v>
      </c>
      <c r="AA60" s="7">
        <f t="shared" si="14"/>
        <v>0</v>
      </c>
      <c r="AB60" s="7">
        <f t="shared" si="17"/>
        <v>0</v>
      </c>
      <c r="AD60" s="7">
        <f t="shared" si="7"/>
        <v>0</v>
      </c>
    </row>
    <row r="61" spans="1:30" x14ac:dyDescent="0.2">
      <c r="A61" t="s">
        <v>92</v>
      </c>
      <c r="B61" t="s">
        <v>93</v>
      </c>
      <c r="C61" s="17">
        <v>34.123076923076901</v>
      </c>
      <c r="D61" s="17">
        <v>39.484375</v>
      </c>
      <c r="E61" s="17">
        <v>39.985795454545503</v>
      </c>
      <c r="F61" s="17">
        <v>36.15625</v>
      </c>
      <c r="G61" s="17">
        <f t="shared" si="9"/>
        <v>37.437374344405598</v>
      </c>
      <c r="H61" s="17">
        <v>36.338461538461502</v>
      </c>
      <c r="I61" s="17">
        <v>34.969230769230798</v>
      </c>
      <c r="J61" s="17">
        <v>33.862159090909103</v>
      </c>
      <c r="K61" s="17">
        <v>29.424242424242401</v>
      </c>
      <c r="L61" s="17">
        <f t="shared" si="15"/>
        <v>33.648523455710951</v>
      </c>
      <c r="M61" s="17">
        <v>28.3</v>
      </c>
      <c r="N61" s="17">
        <v>29.6</v>
      </c>
      <c r="O61" s="17">
        <v>30.8</v>
      </c>
      <c r="P61" s="17">
        <v>29.8</v>
      </c>
      <c r="Q61" s="17">
        <f t="shared" si="16"/>
        <v>29.625</v>
      </c>
      <c r="R61" s="17">
        <f t="shared" si="12"/>
        <v>32.268236875971247</v>
      </c>
      <c r="T61" s="7">
        <f t="shared" si="11"/>
        <v>1.7158978709842524E-4</v>
      </c>
      <c r="V61" s="28">
        <f>+claims!D61</f>
        <v>0</v>
      </c>
      <c r="W61" s="28">
        <f>+claims!E61</f>
        <v>0</v>
      </c>
      <c r="X61" s="28">
        <f>+claims!F61</f>
        <v>0</v>
      </c>
      <c r="Z61" s="7">
        <f t="shared" si="13"/>
        <v>0</v>
      </c>
      <c r="AA61" s="7">
        <f t="shared" si="14"/>
        <v>0</v>
      </c>
      <c r="AB61" s="7">
        <f t="shared" si="17"/>
        <v>0</v>
      </c>
      <c r="AD61" s="7">
        <f t="shared" si="7"/>
        <v>0</v>
      </c>
    </row>
    <row r="62" spans="1:30" x14ac:dyDescent="0.2">
      <c r="A62" t="s">
        <v>496</v>
      </c>
      <c r="B62" t="s">
        <v>497</v>
      </c>
      <c r="C62" s="17">
        <v>161.01730769230801</v>
      </c>
      <c r="D62" s="17">
        <v>164.166015625</v>
      </c>
      <c r="E62" s="17">
        <v>162.58996212121201</v>
      </c>
      <c r="F62" s="17">
        <v>157.958333333333</v>
      </c>
      <c r="G62" s="17">
        <f t="shared" si="9"/>
        <v>161.43290469296326</v>
      </c>
      <c r="H62" s="17">
        <v>157.684615384615</v>
      </c>
      <c r="I62" s="17">
        <v>161.6630859375</v>
      </c>
      <c r="J62" s="17">
        <v>158.29734848484799</v>
      </c>
      <c r="K62" s="17">
        <v>156.15814393939399</v>
      </c>
      <c r="L62" s="17">
        <f t="shared" si="15"/>
        <v>158.45079843658925</v>
      </c>
      <c r="M62" s="17">
        <v>157.4</v>
      </c>
      <c r="N62" s="17">
        <v>153.69999999999999</v>
      </c>
      <c r="O62" s="17">
        <v>153.1</v>
      </c>
      <c r="P62" s="17">
        <v>156.5</v>
      </c>
      <c r="Q62" s="17">
        <f t="shared" si="16"/>
        <v>155.17500000000001</v>
      </c>
      <c r="R62" s="17">
        <f t="shared" si="12"/>
        <v>157.3099169276903</v>
      </c>
      <c r="T62" s="7">
        <f t="shared" si="11"/>
        <v>8.3651224136741366E-4</v>
      </c>
      <c r="V62" s="28">
        <f>+claims!D62</f>
        <v>5</v>
      </c>
      <c r="W62" s="28">
        <f>+claims!E62</f>
        <v>6</v>
      </c>
      <c r="X62" s="28">
        <f>+claims!F62</f>
        <v>5</v>
      </c>
      <c r="Z62" s="7">
        <f>IF(G62&gt;100,IF(V62&lt;1,0,+V62/G62),IF(V62&lt;1,0,+V62/100))</f>
        <v>3.0972619922250252E-2</v>
      </c>
      <c r="AA62" s="7">
        <f>IF(L62&gt;100,IF(W62&lt;1,0,+W62/L62),IF(W62&lt;1,0,+W62/100))</f>
        <v>3.7866644152008813E-2</v>
      </c>
      <c r="AB62" s="7">
        <f>IF(Q62&gt;100,IF(X62&lt;1,0,+X62/Q62),IF(X62&lt;1,0,+X62/100))</f>
        <v>3.2221685194135652E-2</v>
      </c>
      <c r="AD62" s="7">
        <f t="shared" si="7"/>
        <v>3.389516063477914E-2</v>
      </c>
    </row>
    <row r="63" spans="1:30" x14ac:dyDescent="0.2">
      <c r="A63" t="s">
        <v>94</v>
      </c>
      <c r="B63" t="s">
        <v>498</v>
      </c>
      <c r="C63" s="17">
        <v>53.547211538461497</v>
      </c>
      <c r="D63" s="17">
        <v>53.74267578125</v>
      </c>
      <c r="E63" s="17">
        <v>54.441060606060603</v>
      </c>
      <c r="F63" s="17">
        <v>57.198863636363598</v>
      </c>
      <c r="G63" s="17">
        <f t="shared" si="9"/>
        <v>54.732452890533928</v>
      </c>
      <c r="H63" s="17">
        <v>59.5855769230769</v>
      </c>
      <c r="I63" s="17">
        <v>60.04296875</v>
      </c>
      <c r="J63" s="17">
        <v>61.454545454545503</v>
      </c>
      <c r="K63" s="17">
        <v>61.913920454545497</v>
      </c>
      <c r="L63" s="17">
        <f t="shared" si="15"/>
        <v>60.749252895541971</v>
      </c>
      <c r="M63" s="17">
        <v>62.3</v>
      </c>
      <c r="N63" s="17">
        <v>61.5</v>
      </c>
      <c r="O63" s="17">
        <v>61.3</v>
      </c>
      <c r="P63" s="17">
        <v>61.1</v>
      </c>
      <c r="Q63" s="17">
        <f t="shared" si="16"/>
        <v>61.55</v>
      </c>
      <c r="R63" s="17">
        <f t="shared" si="12"/>
        <v>60.146826446936302</v>
      </c>
      <c r="T63" s="7">
        <f t="shared" ref="T63:T81" si="18">+R63/$R$265</f>
        <v>3.198371570267299E-4</v>
      </c>
      <c r="V63" s="28">
        <f>+claims!D63</f>
        <v>0</v>
      </c>
      <c r="W63" s="28">
        <f>+claims!E63</f>
        <v>0</v>
      </c>
      <c r="X63" s="28">
        <f>+claims!F63</f>
        <v>0</v>
      </c>
      <c r="Z63" s="7">
        <f t="shared" si="13"/>
        <v>0</v>
      </c>
      <c r="AA63" s="7">
        <f t="shared" si="14"/>
        <v>0</v>
      </c>
      <c r="AB63" s="7">
        <f t="shared" si="17"/>
        <v>0</v>
      </c>
      <c r="AD63" s="7">
        <f t="shared" si="7"/>
        <v>0</v>
      </c>
    </row>
    <row r="64" spans="1:30" x14ac:dyDescent="0.2">
      <c r="A64" t="s">
        <v>95</v>
      </c>
      <c r="B64" t="s">
        <v>96</v>
      </c>
      <c r="C64" s="17">
        <v>171.77076923076899</v>
      </c>
      <c r="D64" s="17">
        <v>175.54624999999999</v>
      </c>
      <c r="E64" s="17">
        <v>177.93602272727301</v>
      </c>
      <c r="F64" s="17">
        <v>181.80886363636401</v>
      </c>
      <c r="G64" s="17">
        <f t="shared" si="9"/>
        <v>176.76547639860149</v>
      </c>
      <c r="H64" s="17">
        <v>182.586538461538</v>
      </c>
      <c r="I64" s="17">
        <v>184.802734375</v>
      </c>
      <c r="J64" s="17">
        <v>187.270833333333</v>
      </c>
      <c r="K64" s="17">
        <v>184.09232954545499</v>
      </c>
      <c r="L64" s="17">
        <f t="shared" si="15"/>
        <v>184.6881089288315</v>
      </c>
      <c r="M64" s="17">
        <v>181.1</v>
      </c>
      <c r="N64" s="17">
        <v>179.2</v>
      </c>
      <c r="O64" s="17">
        <v>180.2</v>
      </c>
      <c r="P64" s="17">
        <v>179.2</v>
      </c>
      <c r="Q64" s="17">
        <f t="shared" si="16"/>
        <v>179.92500000000001</v>
      </c>
      <c r="R64" s="17">
        <f t="shared" si="12"/>
        <v>180.98611570937746</v>
      </c>
      <c r="T64" s="7">
        <f t="shared" si="18"/>
        <v>9.6241295059627558E-4</v>
      </c>
      <c r="V64" s="28">
        <f>+claims!D64</f>
        <v>1</v>
      </c>
      <c r="W64" s="28">
        <f>+claims!E64</f>
        <v>1</v>
      </c>
      <c r="X64" s="28">
        <f>+claims!F64</f>
        <v>0</v>
      </c>
      <c r="Z64" s="7">
        <f t="shared" si="13"/>
        <v>5.6572132770147171E-3</v>
      </c>
      <c r="AA64" s="7">
        <f t="shared" si="14"/>
        <v>5.4145337553125538E-3</v>
      </c>
      <c r="AB64" s="7">
        <f t="shared" si="17"/>
        <v>0</v>
      </c>
      <c r="AD64" s="7">
        <f t="shared" si="7"/>
        <v>2.7477134646066372E-3</v>
      </c>
    </row>
    <row r="65" spans="1:30" x14ac:dyDescent="0.2">
      <c r="A65" t="s">
        <v>97</v>
      </c>
      <c r="B65" t="s">
        <v>98</v>
      </c>
      <c r="C65" s="17">
        <v>373.03173076923099</v>
      </c>
      <c r="D65" s="17">
        <v>377.65605468749999</v>
      </c>
      <c r="E65" s="17">
        <v>370.68977272727301</v>
      </c>
      <c r="F65" s="17">
        <v>369.33869318181797</v>
      </c>
      <c r="G65" s="17">
        <f t="shared" si="9"/>
        <v>372.6790628414555</v>
      </c>
      <c r="H65" s="17">
        <v>366.05819230769202</v>
      </c>
      <c r="I65" s="17">
        <v>355.95216796875002</v>
      </c>
      <c r="J65" s="17">
        <v>356.954223484848</v>
      </c>
      <c r="K65" s="17">
        <v>360.01378787878798</v>
      </c>
      <c r="L65" s="17">
        <f t="shared" si="15"/>
        <v>359.74459291001949</v>
      </c>
      <c r="M65" s="17">
        <v>358.8</v>
      </c>
      <c r="N65" s="17">
        <v>359.9</v>
      </c>
      <c r="O65" s="17">
        <v>358.8</v>
      </c>
      <c r="P65" s="17">
        <v>360.6</v>
      </c>
      <c r="Q65" s="17">
        <f t="shared" si="16"/>
        <v>359.52499999999998</v>
      </c>
      <c r="R65" s="17">
        <f t="shared" si="12"/>
        <v>361.79054144358241</v>
      </c>
      <c r="T65" s="7">
        <f t="shared" si="18"/>
        <v>1.9238597453942782E-3</v>
      </c>
      <c r="V65" s="28">
        <f>+claims!D65</f>
        <v>6</v>
      </c>
      <c r="W65" s="28">
        <f>+claims!E65</f>
        <v>3</v>
      </c>
      <c r="X65" s="28">
        <f>+claims!F65</f>
        <v>7</v>
      </c>
      <c r="Z65" s="7">
        <f t="shared" si="13"/>
        <v>1.6099643361377963E-2</v>
      </c>
      <c r="AA65" s="7">
        <f t="shared" si="14"/>
        <v>8.3392497319629486E-3</v>
      </c>
      <c r="AB65" s="7">
        <f t="shared" si="17"/>
        <v>1.9470134204853627E-2</v>
      </c>
      <c r="AD65" s="7">
        <f t="shared" si="7"/>
        <v>1.5198090906644124E-2</v>
      </c>
    </row>
    <row r="66" spans="1:30" x14ac:dyDescent="0.2">
      <c r="A66" t="s">
        <v>99</v>
      </c>
      <c r="B66" t="s">
        <v>100</v>
      </c>
      <c r="C66" s="17">
        <v>1555.5634230769199</v>
      </c>
      <c r="D66" s="17">
        <v>1582.9</v>
      </c>
      <c r="E66" s="17">
        <v>1529.4527462121227</v>
      </c>
      <c r="F66" s="17">
        <v>1504.7651515151558</v>
      </c>
      <c r="G66" s="17">
        <f t="shared" si="9"/>
        <v>1543.1703302010496</v>
      </c>
      <c r="H66" s="17">
        <v>1491.6216923076915</v>
      </c>
      <c r="I66" s="17">
        <v>1501.6725390624999</v>
      </c>
      <c r="J66" s="17">
        <v>1511.38153409091</v>
      </c>
      <c r="K66" s="17">
        <v>1502.49725378788</v>
      </c>
      <c r="L66" s="17">
        <f t="shared" si="15"/>
        <v>1501.7932548122453</v>
      </c>
      <c r="M66" s="17">
        <v>1480.4</v>
      </c>
      <c r="N66" s="17">
        <v>1457.6000000000001</v>
      </c>
      <c r="O66" s="17">
        <v>1430.1000000000001</v>
      </c>
      <c r="P66" s="17">
        <v>1416</v>
      </c>
      <c r="Q66" s="17">
        <f t="shared" si="16"/>
        <v>1446.0250000000001</v>
      </c>
      <c r="R66" s="17">
        <f t="shared" si="12"/>
        <v>1480.8053066375903</v>
      </c>
      <c r="T66" s="7">
        <f t="shared" si="18"/>
        <v>7.8743399670954135E-3</v>
      </c>
      <c r="V66" s="28">
        <f>+claims!D66</f>
        <v>17</v>
      </c>
      <c r="W66" s="28">
        <f>+claims!E66</f>
        <v>10</v>
      </c>
      <c r="X66" s="28">
        <f>+claims!F66</f>
        <v>4</v>
      </c>
      <c r="Z66" s="7">
        <f t="shared" si="13"/>
        <v>1.1016282303577714E-2</v>
      </c>
      <c r="AA66" s="7">
        <f t="shared" si="14"/>
        <v>6.6587061620876726E-3</v>
      </c>
      <c r="AB66" s="7">
        <f t="shared" si="17"/>
        <v>2.766203903805259E-3</v>
      </c>
      <c r="AD66" s="7">
        <f t="shared" si="7"/>
        <v>5.4387177231948062E-3</v>
      </c>
    </row>
    <row r="67" spans="1:30" x14ac:dyDescent="0.2">
      <c r="A67" t="s">
        <v>101</v>
      </c>
      <c r="B67" t="s">
        <v>540</v>
      </c>
      <c r="C67" s="17">
        <v>679.82544230769201</v>
      </c>
      <c r="D67" s="17">
        <v>694.79023437499995</v>
      </c>
      <c r="E67" s="17">
        <v>688.25435606060591</v>
      </c>
      <c r="F67" s="17">
        <v>678.72017045454618</v>
      </c>
      <c r="G67" s="17">
        <f t="shared" si="9"/>
        <v>685.39755079946099</v>
      </c>
      <c r="H67" s="17">
        <v>658.06971153846234</v>
      </c>
      <c r="I67" s="17">
        <v>640.96826171875</v>
      </c>
      <c r="J67" s="17">
        <v>625.15814393939422</v>
      </c>
      <c r="K67" s="17">
        <v>617.85946969697</v>
      </c>
      <c r="L67" s="17">
        <f t="shared" si="15"/>
        <v>635.51389672339417</v>
      </c>
      <c r="M67" s="17">
        <v>624.20000000000005</v>
      </c>
      <c r="N67" s="17">
        <v>639.79999999999995</v>
      </c>
      <c r="O67" s="17">
        <v>666.5</v>
      </c>
      <c r="P67" s="17">
        <v>685.3</v>
      </c>
      <c r="Q67" s="17">
        <f t="shared" si="16"/>
        <v>653.95000000000005</v>
      </c>
      <c r="R67" s="17">
        <f t="shared" si="12"/>
        <v>653.04589070770828</v>
      </c>
      <c r="T67" s="7">
        <f t="shared" si="18"/>
        <v>3.4726410923145408E-3</v>
      </c>
      <c r="V67" s="28">
        <f>+claims!D67</f>
        <v>1</v>
      </c>
      <c r="W67" s="28">
        <f>+claims!E67</f>
        <v>3</v>
      </c>
      <c r="X67" s="28">
        <f>+claims!F67</f>
        <v>9</v>
      </c>
      <c r="Z67" s="7">
        <f t="shared" si="13"/>
        <v>1.4590072562027405E-3</v>
      </c>
      <c r="AA67" s="7">
        <f t="shared" si="14"/>
        <v>4.7205891412721423E-3</v>
      </c>
      <c r="AB67" s="7">
        <f t="shared" si="17"/>
        <v>1.3762520070341767E-2</v>
      </c>
      <c r="AD67" s="7">
        <f t="shared" si="7"/>
        <v>8.6979576249620553E-3</v>
      </c>
    </row>
    <row r="68" spans="1:30" x14ac:dyDescent="0.2">
      <c r="A68" t="s">
        <v>102</v>
      </c>
      <c r="B68" t="s">
        <v>103</v>
      </c>
      <c r="C68" s="17">
        <v>24.723076923076899</v>
      </c>
      <c r="D68" s="17">
        <v>25.25</v>
      </c>
      <c r="E68" s="17">
        <v>24.030303030302999</v>
      </c>
      <c r="F68" s="17">
        <v>23.862689393939402</v>
      </c>
      <c r="G68" s="17">
        <f t="shared" si="9"/>
        <v>24.466517336829828</v>
      </c>
      <c r="H68" s="17">
        <v>22.646153846153801</v>
      </c>
      <c r="I68" s="17">
        <v>23.6875</v>
      </c>
      <c r="J68" s="17">
        <v>23.1264015151515</v>
      </c>
      <c r="K68" s="17">
        <v>22.525094696969699</v>
      </c>
      <c r="L68" s="17">
        <f t="shared" si="15"/>
        <v>22.996287514568753</v>
      </c>
      <c r="M68" s="17">
        <v>23.4</v>
      </c>
      <c r="N68" s="17">
        <v>24</v>
      </c>
      <c r="O68" s="17">
        <v>24.1</v>
      </c>
      <c r="P68" s="17">
        <v>22.1</v>
      </c>
      <c r="Q68" s="17">
        <f t="shared" si="16"/>
        <v>23.4</v>
      </c>
      <c r="R68" s="17">
        <f t="shared" si="12"/>
        <v>23.443182060994555</v>
      </c>
      <c r="T68" s="7">
        <f t="shared" si="18"/>
        <v>1.2466161799348698E-4</v>
      </c>
      <c r="V68" s="28">
        <f>+claims!D68</f>
        <v>0</v>
      </c>
      <c r="W68" s="28">
        <f>+claims!E68</f>
        <v>0</v>
      </c>
      <c r="X68" s="28">
        <f>+claims!F68</f>
        <v>0</v>
      </c>
      <c r="Z68" s="7">
        <f t="shared" si="13"/>
        <v>0</v>
      </c>
      <c r="AA68" s="7">
        <f t="shared" si="14"/>
        <v>0</v>
      </c>
      <c r="AB68" s="7">
        <f t="shared" si="17"/>
        <v>0</v>
      </c>
      <c r="AD68" s="7">
        <f t="shared" ref="AD68:AD130" si="19">(+Z68+(AA68*2)+(AB68*3))/6</f>
        <v>0</v>
      </c>
    </row>
    <row r="69" spans="1:30" x14ac:dyDescent="0.2">
      <c r="A69" t="s">
        <v>104</v>
      </c>
      <c r="B69" t="s">
        <v>105</v>
      </c>
      <c r="C69" s="17">
        <v>42.830769230769199</v>
      </c>
      <c r="D69" s="17">
        <v>41.875</v>
      </c>
      <c r="E69" s="17">
        <v>40.924242424242401</v>
      </c>
      <c r="F69" s="17">
        <v>42.591382575757599</v>
      </c>
      <c r="G69" s="17">
        <f t="shared" si="9"/>
        <v>42.055348557692298</v>
      </c>
      <c r="H69" s="17">
        <v>41.23</v>
      </c>
      <c r="I69" s="17">
        <v>40.359375</v>
      </c>
      <c r="J69" s="17">
        <v>41.467803030303003</v>
      </c>
      <c r="K69" s="17">
        <v>40.574337121212103</v>
      </c>
      <c r="L69" s="17">
        <f t="shared" si="15"/>
        <v>40.907878787878772</v>
      </c>
      <c r="M69" s="17">
        <v>41.2</v>
      </c>
      <c r="N69" s="17">
        <v>40.9</v>
      </c>
      <c r="O69" s="17">
        <v>40.5</v>
      </c>
      <c r="P69" s="17">
        <v>41.7</v>
      </c>
      <c r="Q69" s="17">
        <f t="shared" si="16"/>
        <v>41.075000000000003</v>
      </c>
      <c r="R69" s="17">
        <f t="shared" si="12"/>
        <v>41.18268435557497</v>
      </c>
      <c r="T69" s="7">
        <f t="shared" si="18"/>
        <v>2.1899331122044951E-4</v>
      </c>
      <c r="V69" s="28">
        <f>+claims!D69</f>
        <v>0</v>
      </c>
      <c r="W69" s="28">
        <f>+claims!E69</f>
        <v>0</v>
      </c>
      <c r="X69" s="28">
        <f>+claims!F69</f>
        <v>0</v>
      </c>
      <c r="Z69" s="7">
        <f t="shared" si="13"/>
        <v>0</v>
      </c>
      <c r="AA69" s="7">
        <f t="shared" si="14"/>
        <v>0</v>
      </c>
      <c r="AB69" s="7">
        <f t="shared" si="17"/>
        <v>0</v>
      </c>
      <c r="AD69" s="7">
        <f t="shared" si="19"/>
        <v>0</v>
      </c>
    </row>
    <row r="70" spans="1:30" x14ac:dyDescent="0.2">
      <c r="A70" t="s">
        <v>106</v>
      </c>
      <c r="B70" t="s">
        <v>107</v>
      </c>
      <c r="C70" s="17">
        <v>632.10817307692298</v>
      </c>
      <c r="D70" s="17">
        <v>632.47646484375002</v>
      </c>
      <c r="E70" s="17">
        <v>628.58124999999995</v>
      </c>
      <c r="F70" s="17">
        <v>626.48619318181795</v>
      </c>
      <c r="G70" s="17">
        <f t="shared" si="9"/>
        <v>629.91302027562278</v>
      </c>
      <c r="H70" s="17">
        <v>620.26496153846199</v>
      </c>
      <c r="I70" s="17">
        <v>617.3916015625</v>
      </c>
      <c r="J70" s="17">
        <v>604.78551136363603</v>
      </c>
      <c r="K70" s="17">
        <v>590.108428030303</v>
      </c>
      <c r="L70" s="17">
        <f t="shared" si="15"/>
        <v>608.13762562372528</v>
      </c>
      <c r="M70" s="17">
        <v>574.29999999999995</v>
      </c>
      <c r="N70" s="17">
        <v>568.20000000000005</v>
      </c>
      <c r="O70" s="17">
        <v>560.79999999999995</v>
      </c>
      <c r="P70" s="17">
        <v>571.29999999999995</v>
      </c>
      <c r="Q70" s="17">
        <f t="shared" si="16"/>
        <v>568.65</v>
      </c>
      <c r="R70" s="17">
        <f t="shared" si="12"/>
        <v>592.02304525384545</v>
      </c>
      <c r="T70" s="7">
        <f t="shared" si="18"/>
        <v>3.1481456108968485E-3</v>
      </c>
      <c r="V70" s="28">
        <f>+claims!D70</f>
        <v>25</v>
      </c>
      <c r="W70" s="28">
        <f>+claims!E70</f>
        <v>8</v>
      </c>
      <c r="X70" s="28">
        <f>+claims!F70</f>
        <v>16</v>
      </c>
      <c r="Z70" s="7">
        <f t="shared" si="13"/>
        <v>3.9688019131690719E-2</v>
      </c>
      <c r="AA70" s="7">
        <f t="shared" si="14"/>
        <v>1.3154917017007368E-2</v>
      </c>
      <c r="AB70" s="7">
        <f t="shared" si="17"/>
        <v>2.8136815264222282E-2</v>
      </c>
      <c r="AD70" s="7">
        <f t="shared" si="19"/>
        <v>2.5068049826395388E-2</v>
      </c>
    </row>
    <row r="71" spans="1:30" x14ac:dyDescent="0.2">
      <c r="A71" t="s">
        <v>108</v>
      </c>
      <c r="B71" t="s">
        <v>109</v>
      </c>
      <c r="C71" s="17">
        <v>22.907692307692262</v>
      </c>
      <c r="D71" s="17">
        <v>22.4375</v>
      </c>
      <c r="E71" s="17">
        <v>23</v>
      </c>
      <c r="F71" s="17">
        <v>22.818181818181799</v>
      </c>
      <c r="G71" s="17">
        <f t="shared" si="9"/>
        <v>22.790843531468514</v>
      </c>
      <c r="H71" s="17">
        <v>21.6983653846154</v>
      </c>
      <c r="I71" s="17">
        <v>21.21875</v>
      </c>
      <c r="J71" s="17">
        <v>21.7878787878788</v>
      </c>
      <c r="K71" s="17">
        <v>21.393939393939402</v>
      </c>
      <c r="L71" s="17">
        <f t="shared" si="15"/>
        <v>21.5247333916084</v>
      </c>
      <c r="M71" s="17">
        <v>22.8</v>
      </c>
      <c r="N71" s="17">
        <v>21.9</v>
      </c>
      <c r="O71" s="17">
        <v>22.3</v>
      </c>
      <c r="P71" s="17">
        <v>22.5</v>
      </c>
      <c r="Q71" s="17">
        <f t="shared" si="16"/>
        <v>22.375</v>
      </c>
      <c r="R71" s="17">
        <f t="shared" si="12"/>
        <v>22.160885052447554</v>
      </c>
      <c r="T71" s="7">
        <f t="shared" si="18"/>
        <v>1.1784286704842455E-4</v>
      </c>
      <c r="V71" s="28">
        <f>+claims!D71</f>
        <v>0</v>
      </c>
      <c r="W71" s="28">
        <f>+claims!E71</f>
        <v>0</v>
      </c>
      <c r="X71" s="28">
        <f>+claims!F71</f>
        <v>0</v>
      </c>
      <c r="Z71" s="7">
        <f t="shared" si="13"/>
        <v>0</v>
      </c>
      <c r="AA71" s="7">
        <f t="shared" si="14"/>
        <v>0</v>
      </c>
      <c r="AB71" s="7">
        <f t="shared" si="17"/>
        <v>0</v>
      </c>
      <c r="AD71" s="7">
        <f t="shared" si="19"/>
        <v>0</v>
      </c>
    </row>
    <row r="72" spans="1:30" x14ac:dyDescent="0.2">
      <c r="A72" t="s">
        <v>110</v>
      </c>
      <c r="B72" t="s">
        <v>111</v>
      </c>
      <c r="C72" s="17">
        <v>30.861538461538501</v>
      </c>
      <c r="D72" s="17">
        <v>30.03125</v>
      </c>
      <c r="E72" s="17">
        <v>29.1212121212121</v>
      </c>
      <c r="F72" s="17">
        <v>28.6212121212121</v>
      </c>
      <c r="G72" s="17">
        <f t="shared" si="9"/>
        <v>29.658803175990673</v>
      </c>
      <c r="H72" s="17">
        <v>28.430769230769201</v>
      </c>
      <c r="I72" s="17">
        <v>28.84375</v>
      </c>
      <c r="J72" s="17">
        <v>29</v>
      </c>
      <c r="K72" s="17">
        <v>28.670454545454501</v>
      </c>
      <c r="L72" s="17">
        <f t="shared" si="15"/>
        <v>28.736243444055926</v>
      </c>
      <c r="M72" s="17">
        <v>29.4</v>
      </c>
      <c r="N72" s="17">
        <v>29.7</v>
      </c>
      <c r="O72" s="17">
        <v>28.9</v>
      </c>
      <c r="P72" s="17">
        <v>28.8</v>
      </c>
      <c r="Q72" s="17">
        <f t="shared" si="16"/>
        <v>29.2</v>
      </c>
      <c r="R72" s="17">
        <f t="shared" si="12"/>
        <v>29.121881677350419</v>
      </c>
      <c r="T72" s="7">
        <f t="shared" si="18"/>
        <v>1.5485870815096038E-4</v>
      </c>
      <c r="V72" s="28">
        <f>+claims!D72</f>
        <v>0</v>
      </c>
      <c r="W72" s="28">
        <f>+claims!E72</f>
        <v>0</v>
      </c>
      <c r="X72" s="28">
        <f>+claims!F72</f>
        <v>0</v>
      </c>
      <c r="Z72" s="7">
        <f t="shared" si="13"/>
        <v>0</v>
      </c>
      <c r="AA72" s="7">
        <f t="shared" si="14"/>
        <v>0</v>
      </c>
      <c r="AB72" s="7">
        <f t="shared" si="17"/>
        <v>0</v>
      </c>
      <c r="AD72" s="7">
        <f t="shared" si="19"/>
        <v>0</v>
      </c>
    </row>
    <row r="73" spans="1:30" x14ac:dyDescent="0.2">
      <c r="A73" t="s">
        <v>112</v>
      </c>
      <c r="B73" t="s">
        <v>113</v>
      </c>
      <c r="C73" s="17">
        <v>5</v>
      </c>
      <c r="D73" s="17">
        <v>5</v>
      </c>
      <c r="E73" s="17">
        <v>5</v>
      </c>
      <c r="F73" s="17">
        <v>5.1666666666666696</v>
      </c>
      <c r="G73" s="17">
        <f t="shared" si="9"/>
        <v>5.0416666666666679</v>
      </c>
      <c r="H73" s="17">
        <v>5.1846153846153804</v>
      </c>
      <c r="I73" s="17">
        <v>5</v>
      </c>
      <c r="J73" s="17">
        <v>5</v>
      </c>
      <c r="K73" s="17">
        <v>4.7878787878787898</v>
      </c>
      <c r="L73" s="17">
        <f t="shared" si="15"/>
        <v>4.9931235431235423</v>
      </c>
      <c r="M73" s="17">
        <v>5</v>
      </c>
      <c r="N73" s="17">
        <v>5</v>
      </c>
      <c r="O73" s="17">
        <v>4.9000000000000004</v>
      </c>
      <c r="P73" s="17">
        <v>4.8</v>
      </c>
      <c r="Q73" s="17">
        <f t="shared" si="16"/>
        <v>4.9249999999999998</v>
      </c>
      <c r="R73" s="17">
        <f t="shared" si="12"/>
        <v>4.9671522921522921</v>
      </c>
      <c r="T73" s="7">
        <f t="shared" si="18"/>
        <v>2.6413361460431911E-5</v>
      </c>
      <c r="V73" s="28">
        <f>+claims!D73</f>
        <v>0</v>
      </c>
      <c r="W73" s="28">
        <f>+claims!E73</f>
        <v>0</v>
      </c>
      <c r="X73" s="28">
        <f>+claims!F73</f>
        <v>0</v>
      </c>
      <c r="Z73" s="7">
        <f t="shared" si="13"/>
        <v>0</v>
      </c>
      <c r="AA73" s="7">
        <f t="shared" si="14"/>
        <v>0</v>
      </c>
      <c r="AB73" s="7">
        <f t="shared" si="17"/>
        <v>0</v>
      </c>
      <c r="AD73" s="7">
        <f t="shared" si="19"/>
        <v>0</v>
      </c>
    </row>
    <row r="74" spans="1:30" x14ac:dyDescent="0.2">
      <c r="A74" t="s">
        <v>114</v>
      </c>
      <c r="B74" t="s">
        <v>115</v>
      </c>
      <c r="C74" s="17">
        <v>54.327403846153871</v>
      </c>
      <c r="D74" s="17">
        <v>55.3564453125</v>
      </c>
      <c r="E74" s="17">
        <v>55.674242424242408</v>
      </c>
      <c r="F74" s="17">
        <v>56.423768939393909</v>
      </c>
      <c r="G74" s="17">
        <f t="shared" si="9"/>
        <v>55.445465130572551</v>
      </c>
      <c r="H74" s="17">
        <v>57.695673076923057</v>
      </c>
      <c r="I74" s="17">
        <v>58.1904296875</v>
      </c>
      <c r="J74" s="17">
        <v>57.095170454545539</v>
      </c>
      <c r="K74" s="17">
        <v>58.169981060606119</v>
      </c>
      <c r="L74" s="17">
        <f t="shared" si="15"/>
        <v>57.787813569893679</v>
      </c>
      <c r="M74" s="17">
        <v>59</v>
      </c>
      <c r="N74" s="17">
        <v>65.2</v>
      </c>
      <c r="O74" s="17">
        <v>67.599999999999994</v>
      </c>
      <c r="P74" s="17">
        <v>68.2</v>
      </c>
      <c r="Q74" s="17">
        <f t="shared" si="16"/>
        <v>65</v>
      </c>
      <c r="R74" s="17">
        <f t="shared" si="12"/>
        <v>61.00351537839331</v>
      </c>
      <c r="T74" s="7">
        <f t="shared" si="18"/>
        <v>3.2439269168216533E-4</v>
      </c>
      <c r="V74" s="28">
        <f>+claims!D74</f>
        <v>2</v>
      </c>
      <c r="W74" s="28">
        <f>+claims!E74</f>
        <v>0</v>
      </c>
      <c r="X74" s="28">
        <f>+claims!F74</f>
        <v>0</v>
      </c>
      <c r="Z74" s="7">
        <f t="shared" si="13"/>
        <v>0.02</v>
      </c>
      <c r="AA74" s="7">
        <f t="shared" si="14"/>
        <v>0</v>
      </c>
      <c r="AB74" s="7">
        <f t="shared" si="17"/>
        <v>0</v>
      </c>
      <c r="AD74" s="7">
        <f t="shared" si="19"/>
        <v>3.3333333333333335E-3</v>
      </c>
    </row>
    <row r="75" spans="1:30" x14ac:dyDescent="0.2">
      <c r="A75" t="s">
        <v>116</v>
      </c>
      <c r="B75" t="s">
        <v>117</v>
      </c>
      <c r="C75" s="17">
        <v>22.961538461538499</v>
      </c>
      <c r="D75" s="17">
        <v>22.37890625</v>
      </c>
      <c r="E75" s="17">
        <v>20.9412878787879</v>
      </c>
      <c r="F75" s="17">
        <v>21.227272727272702</v>
      </c>
      <c r="G75" s="17">
        <f t="shared" si="9"/>
        <v>21.877251329399776</v>
      </c>
      <c r="H75" s="17">
        <v>23.5</v>
      </c>
      <c r="I75" s="17">
        <v>23.5</v>
      </c>
      <c r="J75" s="17">
        <v>23.318181818181799</v>
      </c>
      <c r="K75" s="17">
        <v>22.546401515151501</v>
      </c>
      <c r="L75" s="17">
        <f t="shared" si="15"/>
        <v>23.216145833333325</v>
      </c>
      <c r="M75" s="17">
        <v>23.1</v>
      </c>
      <c r="N75" s="17">
        <v>23.5</v>
      </c>
      <c r="O75" s="17">
        <v>23.4</v>
      </c>
      <c r="P75" s="17">
        <v>23.5</v>
      </c>
      <c r="Q75" s="17">
        <f t="shared" si="16"/>
        <v>23.375</v>
      </c>
      <c r="R75" s="17">
        <f t="shared" si="12"/>
        <v>23.072423832677739</v>
      </c>
      <c r="T75" s="7">
        <f t="shared" si="18"/>
        <v>1.2269007161782349E-4</v>
      </c>
      <c r="V75" s="28">
        <f>+claims!D75</f>
        <v>0</v>
      </c>
      <c r="W75" s="28">
        <f>+claims!E75</f>
        <v>0</v>
      </c>
      <c r="X75" s="28">
        <f>+claims!F75</f>
        <v>0</v>
      </c>
      <c r="Z75" s="7">
        <f t="shared" si="13"/>
        <v>0</v>
      </c>
      <c r="AA75" s="7">
        <f t="shared" si="14"/>
        <v>0</v>
      </c>
      <c r="AB75" s="7">
        <f t="shared" si="17"/>
        <v>0</v>
      </c>
      <c r="AD75" s="7">
        <f t="shared" si="19"/>
        <v>0</v>
      </c>
    </row>
    <row r="76" spans="1:30" x14ac:dyDescent="0.2">
      <c r="A76" t="s">
        <v>118</v>
      </c>
      <c r="B76" t="s">
        <v>119</v>
      </c>
      <c r="C76" s="17">
        <v>181.96538461538501</v>
      </c>
      <c r="D76" s="17">
        <v>183.5595703125</v>
      </c>
      <c r="E76" s="17">
        <v>183.75814393939399</v>
      </c>
      <c r="F76" s="17">
        <v>184.30928030302999</v>
      </c>
      <c r="G76" s="17">
        <f t="shared" si="9"/>
        <v>183.39809479257724</v>
      </c>
      <c r="H76" s="17">
        <v>182.93076923076899</v>
      </c>
      <c r="I76" s="17">
        <v>181.45156249999999</v>
      </c>
      <c r="J76" s="17">
        <v>182.62689393939399</v>
      </c>
      <c r="K76" s="17">
        <v>180.277840909091</v>
      </c>
      <c r="L76" s="17">
        <f t="shared" si="15"/>
        <v>181.82176664481349</v>
      </c>
      <c r="M76" s="17">
        <v>168</v>
      </c>
      <c r="N76" s="17">
        <v>169.5</v>
      </c>
      <c r="O76" s="17">
        <v>168.9</v>
      </c>
      <c r="P76" s="17">
        <v>168.2</v>
      </c>
      <c r="Q76" s="17">
        <f t="shared" si="16"/>
        <v>168.64999999999998</v>
      </c>
      <c r="R76" s="17">
        <f t="shared" si="12"/>
        <v>175.49860468036732</v>
      </c>
      <c r="T76" s="7">
        <f t="shared" si="18"/>
        <v>9.3323252611918618E-4</v>
      </c>
      <c r="V76" s="28">
        <f>+claims!D76</f>
        <v>0</v>
      </c>
      <c r="W76" s="28">
        <f>+claims!E76</f>
        <v>0</v>
      </c>
      <c r="X76" s="28">
        <f>+claims!F76</f>
        <v>3</v>
      </c>
      <c r="Z76" s="7">
        <f t="shared" si="13"/>
        <v>0</v>
      </c>
      <c r="AA76" s="7">
        <f t="shared" si="14"/>
        <v>0</v>
      </c>
      <c r="AB76" s="7">
        <f t="shared" si="17"/>
        <v>1.778831900385414E-2</v>
      </c>
      <c r="AD76" s="7">
        <f t="shared" si="19"/>
        <v>8.8941595019270698E-3</v>
      </c>
    </row>
    <row r="77" spans="1:30" x14ac:dyDescent="0.2">
      <c r="A77" t="s">
        <v>120</v>
      </c>
      <c r="B77" t="s">
        <v>121</v>
      </c>
      <c r="C77" s="17">
        <v>16.792307692307698</v>
      </c>
      <c r="D77" s="17">
        <v>16.953125</v>
      </c>
      <c r="E77" s="17">
        <v>17.469696969697001</v>
      </c>
      <c r="F77" s="17">
        <v>16.848484848484802</v>
      </c>
      <c r="G77" s="17">
        <f t="shared" si="9"/>
        <v>17.015903627622375</v>
      </c>
      <c r="H77" s="17">
        <v>16.838461538461502</v>
      </c>
      <c r="I77" s="17">
        <v>17.0859375</v>
      </c>
      <c r="J77" s="17">
        <v>16.584280303030301</v>
      </c>
      <c r="K77" s="17">
        <v>15.325757575757599</v>
      </c>
      <c r="L77" s="17">
        <f t="shared" si="15"/>
        <v>16.458609229312351</v>
      </c>
      <c r="M77" s="17">
        <v>15</v>
      </c>
      <c r="N77" s="17">
        <v>16</v>
      </c>
      <c r="O77" s="17">
        <v>15</v>
      </c>
      <c r="P77" s="17">
        <v>15</v>
      </c>
      <c r="Q77" s="17">
        <f t="shared" si="16"/>
        <v>15.25</v>
      </c>
      <c r="R77" s="17">
        <f t="shared" si="12"/>
        <v>15.947187014374514</v>
      </c>
      <c r="T77" s="7">
        <f t="shared" si="18"/>
        <v>8.4800865790499801E-5</v>
      </c>
      <c r="V77" s="28">
        <f>+claims!D77</f>
        <v>0</v>
      </c>
      <c r="W77" s="28">
        <f>+claims!E77</f>
        <v>0</v>
      </c>
      <c r="X77" s="28">
        <f>+claims!F77</f>
        <v>0</v>
      </c>
      <c r="Z77" s="7">
        <f t="shared" si="13"/>
        <v>0</v>
      </c>
      <c r="AA77" s="7">
        <f t="shared" si="14"/>
        <v>0</v>
      </c>
      <c r="AB77" s="7">
        <f t="shared" si="17"/>
        <v>0</v>
      </c>
      <c r="AD77" s="7">
        <f t="shared" si="19"/>
        <v>0</v>
      </c>
    </row>
    <row r="78" spans="1:30" x14ac:dyDescent="0.2">
      <c r="A78" t="s">
        <v>122</v>
      </c>
      <c r="B78" t="s">
        <v>123</v>
      </c>
      <c r="C78" s="17">
        <v>61.907692307692301</v>
      </c>
      <c r="D78" s="17">
        <v>55.47265625</v>
      </c>
      <c r="E78" s="17">
        <v>58.1169507575758</v>
      </c>
      <c r="F78" s="17">
        <v>57.808238636363598</v>
      </c>
      <c r="G78" s="17">
        <f t="shared" si="9"/>
        <v>58.326384487907923</v>
      </c>
      <c r="H78" s="17">
        <v>57.723557692307701</v>
      </c>
      <c r="I78" s="17">
        <v>50.71142578125</v>
      </c>
      <c r="J78" s="17">
        <v>51.961647727272698</v>
      </c>
      <c r="K78" s="17">
        <v>51.074337121212103</v>
      </c>
      <c r="L78" s="17">
        <f t="shared" si="15"/>
        <v>52.867742080510624</v>
      </c>
      <c r="M78" s="17">
        <v>47.3</v>
      </c>
      <c r="N78" s="17">
        <v>42.2</v>
      </c>
      <c r="O78" s="17">
        <v>47.5</v>
      </c>
      <c r="P78" s="17">
        <v>49.3</v>
      </c>
      <c r="Q78" s="17">
        <f t="shared" si="16"/>
        <v>46.575000000000003</v>
      </c>
      <c r="R78" s="17">
        <f t="shared" si="12"/>
        <v>50.631144774821529</v>
      </c>
      <c r="T78" s="7">
        <f t="shared" si="18"/>
        <v>2.6923650603701216E-4</v>
      </c>
      <c r="V78" s="28">
        <f>+claims!D78</f>
        <v>0</v>
      </c>
      <c r="W78" s="28">
        <f>+claims!E78</f>
        <v>2</v>
      </c>
      <c r="X78" s="28">
        <f>+claims!F78</f>
        <v>0</v>
      </c>
      <c r="Z78" s="7">
        <f t="shared" si="13"/>
        <v>0</v>
      </c>
      <c r="AA78" s="7">
        <f t="shared" si="14"/>
        <v>0.02</v>
      </c>
      <c r="AB78" s="7">
        <f t="shared" si="17"/>
        <v>0</v>
      </c>
      <c r="AD78" s="7">
        <f t="shared" si="19"/>
        <v>6.6666666666666671E-3</v>
      </c>
    </row>
    <row r="79" spans="1:30" x14ac:dyDescent="0.2">
      <c r="A79" t="s">
        <v>124</v>
      </c>
      <c r="B79" t="s">
        <v>505</v>
      </c>
      <c r="C79" s="17">
        <v>24</v>
      </c>
      <c r="D79" s="17">
        <v>24</v>
      </c>
      <c r="E79" s="17">
        <v>24</v>
      </c>
      <c r="F79" s="17">
        <v>24</v>
      </c>
      <c r="G79" s="17">
        <f t="shared" si="9"/>
        <v>24</v>
      </c>
      <c r="H79" s="17">
        <v>24.5</v>
      </c>
      <c r="I79" s="17">
        <v>24.123076923076901</v>
      </c>
      <c r="J79" s="17">
        <v>24.5</v>
      </c>
      <c r="K79" s="17">
        <v>24.5</v>
      </c>
      <c r="L79" s="17">
        <f t="shared" si="15"/>
        <v>24.405769230769224</v>
      </c>
      <c r="M79" s="17">
        <v>22.9</v>
      </c>
      <c r="N79" s="17">
        <v>22.5</v>
      </c>
      <c r="O79" s="17">
        <v>22.5</v>
      </c>
      <c r="P79" s="17">
        <v>23.3</v>
      </c>
      <c r="Q79" s="17">
        <f t="shared" si="16"/>
        <v>22.8</v>
      </c>
      <c r="R79" s="17">
        <f t="shared" si="12"/>
        <v>23.535256410256409</v>
      </c>
      <c r="T79" s="7">
        <f t="shared" si="18"/>
        <v>1.2515123315429648E-4</v>
      </c>
      <c r="V79" s="28">
        <f>+claims!D79</f>
        <v>0</v>
      </c>
      <c r="W79" s="28">
        <f>+claims!E79</f>
        <v>1</v>
      </c>
      <c r="X79" s="28">
        <f>+claims!F79</f>
        <v>0</v>
      </c>
      <c r="Z79" s="7">
        <f t="shared" si="13"/>
        <v>0</v>
      </c>
      <c r="AA79" s="7">
        <f t="shared" si="14"/>
        <v>0.01</v>
      </c>
      <c r="AB79" s="7">
        <f t="shared" si="17"/>
        <v>0</v>
      </c>
      <c r="AD79" s="7">
        <f t="shared" si="19"/>
        <v>3.3333333333333335E-3</v>
      </c>
    </row>
    <row r="80" spans="1:30" x14ac:dyDescent="0.2">
      <c r="A80" t="s">
        <v>125</v>
      </c>
      <c r="B80" t="s">
        <v>126</v>
      </c>
      <c r="C80" s="17">
        <v>117.654807692308</v>
      </c>
      <c r="D80" s="17">
        <v>117.43886718749999</v>
      </c>
      <c r="E80" s="17">
        <v>116.876799242424</v>
      </c>
      <c r="F80" s="17">
        <v>118.369696969697</v>
      </c>
      <c r="G80" s="17">
        <f t="shared" si="9"/>
        <v>117.58504277298223</v>
      </c>
      <c r="H80" s="17">
        <v>118.702884615385</v>
      </c>
      <c r="I80" s="17">
        <v>122.51865234375001</v>
      </c>
      <c r="J80" s="17">
        <v>121.096496212121</v>
      </c>
      <c r="K80" s="17">
        <v>117.458333333333</v>
      </c>
      <c r="L80" s="17">
        <f t="shared" si="15"/>
        <v>119.94409162614724</v>
      </c>
      <c r="M80" s="17">
        <v>112.7</v>
      </c>
      <c r="N80" s="17">
        <v>113.2</v>
      </c>
      <c r="O80" s="17">
        <v>113.9</v>
      </c>
      <c r="P80" s="17">
        <v>117.3</v>
      </c>
      <c r="Q80" s="17">
        <f t="shared" si="16"/>
        <v>114.27500000000001</v>
      </c>
      <c r="R80" s="17">
        <f t="shared" si="12"/>
        <v>116.7163710042128</v>
      </c>
      <c r="T80" s="7">
        <f t="shared" si="18"/>
        <v>6.2065173652010636E-4</v>
      </c>
      <c r="V80" s="28">
        <f>+claims!D80</f>
        <v>1</v>
      </c>
      <c r="W80" s="28">
        <f>+claims!E80</f>
        <v>2</v>
      </c>
      <c r="X80" s="28">
        <f>+claims!F80</f>
        <v>1</v>
      </c>
      <c r="Z80" s="7">
        <f t="shared" si="13"/>
        <v>8.5044830228166758E-3</v>
      </c>
      <c r="AA80" s="7">
        <f t="shared" si="14"/>
        <v>1.6674435338038855E-2</v>
      </c>
      <c r="AB80" s="7">
        <f t="shared" si="17"/>
        <v>8.7508203894115077E-3</v>
      </c>
      <c r="AD80" s="7">
        <f t="shared" si="19"/>
        <v>1.1350969144521486E-2</v>
      </c>
    </row>
    <row r="81" spans="1:30" x14ac:dyDescent="0.2">
      <c r="A81" t="s">
        <v>484</v>
      </c>
      <c r="B81" t="s">
        <v>541</v>
      </c>
      <c r="C81" s="17">
        <v>5.9576923076923096</v>
      </c>
      <c r="D81" s="17">
        <v>4.48046875</v>
      </c>
      <c r="E81" s="17">
        <v>6.1477272727272698</v>
      </c>
      <c r="F81" s="17">
        <v>7.5037878787878798</v>
      </c>
      <c r="G81" s="17">
        <f t="shared" ref="G81:G91" si="20">AVERAGE(C81:F81)</f>
        <v>6.0224190523018644</v>
      </c>
      <c r="H81" s="17">
        <v>8</v>
      </c>
      <c r="I81" s="17">
        <v>8</v>
      </c>
      <c r="J81" s="17">
        <v>8</v>
      </c>
      <c r="K81" s="17">
        <v>8</v>
      </c>
      <c r="L81" s="17">
        <f t="shared" si="15"/>
        <v>8</v>
      </c>
      <c r="M81" s="17">
        <v>6.3</v>
      </c>
      <c r="N81" s="17">
        <v>7</v>
      </c>
      <c r="O81" s="17">
        <v>7.7</v>
      </c>
      <c r="P81" s="17">
        <v>8</v>
      </c>
      <c r="Q81" s="17">
        <f>AVERAGE(M81:P81)</f>
        <v>7.25</v>
      </c>
      <c r="R81" s="17">
        <f>IF(G81&gt;0,(+G81+(L81*2)+(Q81*3))/6,IF(L81&gt;0,((L81*2)+(Q81*3))/5,Q81))</f>
        <v>7.2954031753836439</v>
      </c>
      <c r="T81" s="7">
        <f t="shared" si="18"/>
        <v>3.8794083558789928E-5</v>
      </c>
      <c r="V81" s="28">
        <f>+claims!D81</f>
        <v>0</v>
      </c>
      <c r="W81" s="28">
        <f>+claims!E81</f>
        <v>0</v>
      </c>
      <c r="X81" s="28">
        <f>+claims!F81</f>
        <v>0</v>
      </c>
      <c r="Z81" s="7">
        <f>IF(G81&gt;100,IF(V81&lt;1,0,+V81/G81),IF(V81&lt;1,0,+V81/100))</f>
        <v>0</v>
      </c>
      <c r="AA81" s="7">
        <f>IF(L81&gt;100,IF(W81&lt;1,0,+W81/L81),IF(W81&lt;1,0,+W81/100))</f>
        <v>0</v>
      </c>
      <c r="AB81" s="7">
        <f>IF(Q81&gt;100,IF(X81&lt;1,0,+X81/Q81),IF(X81&lt;1,0,+X81/100))</f>
        <v>0</v>
      </c>
      <c r="AD81" s="7">
        <f t="shared" si="19"/>
        <v>0</v>
      </c>
    </row>
    <row r="82" spans="1:30" x14ac:dyDescent="0.2">
      <c r="A82" t="s">
        <v>127</v>
      </c>
      <c r="B82" t="s">
        <v>499</v>
      </c>
      <c r="C82" s="17">
        <v>146.330288461538</v>
      </c>
      <c r="D82" s="17">
        <v>149.99169921875</v>
      </c>
      <c r="E82" s="17">
        <v>147.617897727273</v>
      </c>
      <c r="F82" s="17">
        <v>145.09446969697001</v>
      </c>
      <c r="G82" s="17">
        <f t="shared" si="20"/>
        <v>147.25858877613274</v>
      </c>
      <c r="H82" s="17">
        <v>149.39663461538501</v>
      </c>
      <c r="I82" s="17">
        <v>155.86093750000001</v>
      </c>
      <c r="J82" s="17">
        <v>153.265625</v>
      </c>
      <c r="K82" s="17">
        <v>150.85435606060599</v>
      </c>
      <c r="L82" s="17">
        <f t="shared" si="15"/>
        <v>152.34438829399775</v>
      </c>
      <c r="M82" s="17">
        <v>156.9</v>
      </c>
      <c r="N82" s="17">
        <v>159.1</v>
      </c>
      <c r="O82" s="17">
        <v>153</v>
      </c>
      <c r="P82" s="17">
        <v>155.19999999999999</v>
      </c>
      <c r="Q82" s="17">
        <f t="shared" si="16"/>
        <v>156.05000000000001</v>
      </c>
      <c r="R82" s="17">
        <f t="shared" si="12"/>
        <v>153.34956089402138</v>
      </c>
      <c r="T82" s="7">
        <f t="shared" ref="T82:T90" si="21">+R82/$R$265</f>
        <v>8.1545262626469791E-4</v>
      </c>
      <c r="V82" s="28">
        <f>+claims!D82</f>
        <v>1</v>
      </c>
      <c r="W82" s="28">
        <f>+claims!E82</f>
        <v>1</v>
      </c>
      <c r="X82" s="28">
        <f>+claims!F82</f>
        <v>0</v>
      </c>
      <c r="Z82" s="7">
        <f t="shared" si="13"/>
        <v>6.7907753857415565E-3</v>
      </c>
      <c r="AA82" s="7">
        <f t="shared" si="14"/>
        <v>6.5640750617618855E-3</v>
      </c>
      <c r="AB82" s="7">
        <f t="shared" si="17"/>
        <v>0</v>
      </c>
      <c r="AD82" s="7">
        <f t="shared" si="19"/>
        <v>3.3198209182108882E-3</v>
      </c>
    </row>
    <row r="83" spans="1:30" x14ac:dyDescent="0.2">
      <c r="A83" t="s">
        <v>128</v>
      </c>
      <c r="B83" t="s">
        <v>129</v>
      </c>
      <c r="C83" s="17">
        <v>31.499519230769199</v>
      </c>
      <c r="D83" s="17">
        <v>32.68701171875</v>
      </c>
      <c r="E83" s="17">
        <v>33.0549242424242</v>
      </c>
      <c r="F83" s="17">
        <v>32.829071969696997</v>
      </c>
      <c r="G83" s="17">
        <f t="shared" si="20"/>
        <v>32.5176317904101</v>
      </c>
      <c r="H83" s="17">
        <v>33.048076923076898</v>
      </c>
      <c r="I83" s="17">
        <v>32.228846153846199</v>
      </c>
      <c r="J83" s="17">
        <v>31.8333333333333</v>
      </c>
      <c r="K83" s="17">
        <v>30.450757575757599</v>
      </c>
      <c r="L83" s="17">
        <f t="shared" si="15"/>
        <v>31.890253496503497</v>
      </c>
      <c r="M83" s="17">
        <v>29.8</v>
      </c>
      <c r="N83" s="17">
        <v>31.7</v>
      </c>
      <c r="O83" s="17">
        <v>31.9</v>
      </c>
      <c r="P83" s="17">
        <v>34.6</v>
      </c>
      <c r="Q83" s="17">
        <f t="shared" si="16"/>
        <v>32</v>
      </c>
      <c r="R83" s="17">
        <f t="shared" si="12"/>
        <v>32.049689797236184</v>
      </c>
      <c r="T83" s="7">
        <f t="shared" si="21"/>
        <v>1.7042763972559938E-4</v>
      </c>
      <c r="V83" s="28">
        <f>+claims!D83</f>
        <v>0</v>
      </c>
      <c r="W83" s="28">
        <f>+claims!E83</f>
        <v>0</v>
      </c>
      <c r="X83" s="28">
        <f>+claims!F83</f>
        <v>1</v>
      </c>
      <c r="Z83" s="7">
        <f t="shared" si="13"/>
        <v>0</v>
      </c>
      <c r="AA83" s="7">
        <f t="shared" si="14"/>
        <v>0</v>
      </c>
      <c r="AB83" s="7">
        <f t="shared" si="17"/>
        <v>0.01</v>
      </c>
      <c r="AD83" s="7">
        <f t="shared" si="19"/>
        <v>5.0000000000000001E-3</v>
      </c>
    </row>
    <row r="84" spans="1:30" x14ac:dyDescent="0.2">
      <c r="A84" t="s">
        <v>130</v>
      </c>
      <c r="B84" t="s">
        <v>542</v>
      </c>
      <c r="C84" s="17">
        <v>86.698076923076897</v>
      </c>
      <c r="D84" s="17">
        <v>89.934765624999997</v>
      </c>
      <c r="E84" s="17">
        <v>90.8250946969697</v>
      </c>
      <c r="F84" s="17">
        <v>92.883333333333297</v>
      </c>
      <c r="G84" s="17">
        <f t="shared" si="20"/>
        <v>90.085317644594966</v>
      </c>
      <c r="H84" s="17">
        <v>94.521634615384599</v>
      </c>
      <c r="I84" s="17">
        <v>94.8</v>
      </c>
      <c r="J84" s="17">
        <v>92.198674242424204</v>
      </c>
      <c r="K84" s="17">
        <v>89.410321969696994</v>
      </c>
      <c r="L84" s="17">
        <f t="shared" si="15"/>
        <v>92.732657706876452</v>
      </c>
      <c r="M84" s="17">
        <v>93.5</v>
      </c>
      <c r="N84" s="17">
        <v>93.7</v>
      </c>
      <c r="O84" s="17">
        <v>102.7</v>
      </c>
      <c r="P84" s="17">
        <v>101.2</v>
      </c>
      <c r="Q84" s="17">
        <f t="shared" si="16"/>
        <v>97.774999999999991</v>
      </c>
      <c r="R84" s="17">
        <f t="shared" si="12"/>
        <v>94.812605509724634</v>
      </c>
      <c r="T84" s="7">
        <f t="shared" si="21"/>
        <v>5.0417613011187956E-4</v>
      </c>
      <c r="V84" s="28">
        <f>+claims!D84</f>
        <v>0</v>
      </c>
      <c r="W84" s="28">
        <f>+claims!E84</f>
        <v>0</v>
      </c>
      <c r="X84" s="28">
        <f>+claims!F84</f>
        <v>2</v>
      </c>
      <c r="Z84" s="7">
        <f t="shared" si="13"/>
        <v>0</v>
      </c>
      <c r="AA84" s="7">
        <f t="shared" si="14"/>
        <v>0</v>
      </c>
      <c r="AB84" s="7">
        <f t="shared" si="17"/>
        <v>0.02</v>
      </c>
      <c r="AD84" s="7">
        <f t="shared" si="19"/>
        <v>0.01</v>
      </c>
    </row>
    <row r="85" spans="1:30" x14ac:dyDescent="0.2">
      <c r="A85" t="s">
        <v>131</v>
      </c>
      <c r="B85" t="s">
        <v>132</v>
      </c>
      <c r="C85" s="17">
        <v>9.6115384615384603</v>
      </c>
      <c r="D85" s="17">
        <v>10.75</v>
      </c>
      <c r="E85" s="17">
        <v>10.75</v>
      </c>
      <c r="F85" s="17">
        <v>10.75</v>
      </c>
      <c r="G85" s="17">
        <f t="shared" si="20"/>
        <v>10.465384615384615</v>
      </c>
      <c r="H85" s="17">
        <v>10.558173076923101</v>
      </c>
      <c r="I85" s="17">
        <v>10.4375</v>
      </c>
      <c r="J85" s="17">
        <v>9.75</v>
      </c>
      <c r="K85" s="17">
        <v>9.75</v>
      </c>
      <c r="L85" s="17">
        <f t="shared" si="15"/>
        <v>10.123918269230774</v>
      </c>
      <c r="M85" s="17">
        <v>8.6999999999999993</v>
      </c>
      <c r="N85" s="17">
        <v>9.4</v>
      </c>
      <c r="O85" s="17">
        <v>9.8000000000000007</v>
      </c>
      <c r="P85" s="17">
        <v>9.8000000000000007</v>
      </c>
      <c r="Q85" s="17">
        <f t="shared" si="16"/>
        <v>9.4250000000000007</v>
      </c>
      <c r="R85" s="17">
        <f t="shared" si="12"/>
        <v>9.8313701923076948</v>
      </c>
      <c r="T85" s="7">
        <f t="shared" si="21"/>
        <v>5.2279358325898777E-5</v>
      </c>
      <c r="V85" s="28">
        <f>+claims!D85</f>
        <v>1</v>
      </c>
      <c r="W85" s="28">
        <f>+claims!E85</f>
        <v>0</v>
      </c>
      <c r="X85" s="28">
        <f>+claims!F85</f>
        <v>0</v>
      </c>
      <c r="Z85" s="7">
        <f t="shared" si="13"/>
        <v>0.01</v>
      </c>
      <c r="AA85" s="7">
        <f t="shared" si="14"/>
        <v>0</v>
      </c>
      <c r="AB85" s="7">
        <f t="shared" si="17"/>
        <v>0</v>
      </c>
      <c r="AD85" s="7">
        <f t="shared" si="19"/>
        <v>1.6666666666666668E-3</v>
      </c>
    </row>
    <row r="86" spans="1:30" x14ac:dyDescent="0.2">
      <c r="A86" t="s">
        <v>133</v>
      </c>
      <c r="B86" t="s">
        <v>543</v>
      </c>
      <c r="C86" s="17">
        <v>3.06153846153846</v>
      </c>
      <c r="D86" s="17">
        <v>3</v>
      </c>
      <c r="E86" s="17">
        <v>3</v>
      </c>
      <c r="F86" s="17">
        <v>3</v>
      </c>
      <c r="G86" s="17">
        <f t="shared" si="20"/>
        <v>3.0153846153846149</v>
      </c>
      <c r="H86" s="17">
        <v>3</v>
      </c>
      <c r="I86" s="17">
        <v>3</v>
      </c>
      <c r="J86" s="17">
        <v>3</v>
      </c>
      <c r="K86" s="17">
        <v>3</v>
      </c>
      <c r="L86" s="17">
        <f t="shared" si="15"/>
        <v>3</v>
      </c>
      <c r="M86" s="17">
        <v>3</v>
      </c>
      <c r="N86" s="17">
        <v>3</v>
      </c>
      <c r="O86" s="17">
        <v>3</v>
      </c>
      <c r="P86" s="17">
        <v>3</v>
      </c>
      <c r="Q86" s="17">
        <f t="shared" si="16"/>
        <v>3</v>
      </c>
      <c r="R86" s="17">
        <f t="shared" si="12"/>
        <v>3.0025641025641026</v>
      </c>
      <c r="T86" s="7">
        <f t="shared" si="21"/>
        <v>1.5966454476228375E-5</v>
      </c>
      <c r="V86" s="28">
        <f>+claims!D86</f>
        <v>0</v>
      </c>
      <c r="W86" s="28">
        <f>+claims!E86</f>
        <v>0</v>
      </c>
      <c r="X86" s="28">
        <f>+claims!F86</f>
        <v>0</v>
      </c>
      <c r="Z86" s="7">
        <f t="shared" si="13"/>
        <v>0</v>
      </c>
      <c r="AA86" s="7">
        <f t="shared" si="14"/>
        <v>0</v>
      </c>
      <c r="AB86" s="7">
        <f t="shared" si="17"/>
        <v>0</v>
      </c>
      <c r="AD86" s="7">
        <f t="shared" si="19"/>
        <v>0</v>
      </c>
    </row>
    <row r="87" spans="1:30" x14ac:dyDescent="0.2">
      <c r="A87" t="s">
        <v>134</v>
      </c>
      <c r="B87" t="s">
        <v>135</v>
      </c>
      <c r="C87" s="17">
        <v>11.092307692307701</v>
      </c>
      <c r="D87" s="17">
        <v>13</v>
      </c>
      <c r="E87" s="17">
        <v>13</v>
      </c>
      <c r="F87" s="17">
        <v>13</v>
      </c>
      <c r="G87" s="17">
        <f t="shared" si="20"/>
        <v>12.523076923076925</v>
      </c>
      <c r="H87" s="17">
        <v>12</v>
      </c>
      <c r="I87" s="17">
        <v>11.8153846153846</v>
      </c>
      <c r="J87" s="17">
        <v>11.636363636363599</v>
      </c>
      <c r="K87" s="17">
        <v>12</v>
      </c>
      <c r="L87" s="17">
        <f t="shared" si="15"/>
        <v>11.86293706293705</v>
      </c>
      <c r="M87" s="17">
        <v>12</v>
      </c>
      <c r="N87" s="17">
        <v>10</v>
      </c>
      <c r="O87" s="17">
        <v>10.7</v>
      </c>
      <c r="P87" s="17">
        <v>11.7</v>
      </c>
      <c r="Q87" s="17">
        <f t="shared" si="16"/>
        <v>11.100000000000001</v>
      </c>
      <c r="R87" s="17">
        <f t="shared" si="12"/>
        <v>11.591491841491839</v>
      </c>
      <c r="T87" s="7">
        <f t="shared" si="21"/>
        <v>6.1638992699840565E-5</v>
      </c>
      <c r="V87" s="28">
        <f>+claims!D87</f>
        <v>0</v>
      </c>
      <c r="W87" s="28">
        <f>+claims!E87</f>
        <v>0</v>
      </c>
      <c r="X87" s="28">
        <f>+claims!F87</f>
        <v>1</v>
      </c>
      <c r="Z87" s="7">
        <f t="shared" si="13"/>
        <v>0</v>
      </c>
      <c r="AA87" s="7">
        <f t="shared" si="14"/>
        <v>0</v>
      </c>
      <c r="AB87" s="7">
        <f t="shared" si="17"/>
        <v>0.01</v>
      </c>
      <c r="AD87" s="7">
        <f t="shared" si="19"/>
        <v>5.0000000000000001E-3</v>
      </c>
    </row>
    <row r="88" spans="1:30" x14ac:dyDescent="0.2">
      <c r="A88" t="s">
        <v>136</v>
      </c>
      <c r="B88" t="s">
        <v>137</v>
      </c>
      <c r="C88" s="17">
        <v>6.3230769230769202</v>
      </c>
      <c r="D88" s="17">
        <v>7</v>
      </c>
      <c r="E88" s="17">
        <v>7</v>
      </c>
      <c r="F88" s="17">
        <v>7</v>
      </c>
      <c r="G88" s="17">
        <f t="shared" si="20"/>
        <v>6.8307692307692296</v>
      </c>
      <c r="H88" s="17">
        <v>7</v>
      </c>
      <c r="I88" s="17">
        <v>6.5</v>
      </c>
      <c r="J88" s="17">
        <v>6.5</v>
      </c>
      <c r="K88" s="17">
        <v>6.5</v>
      </c>
      <c r="L88" s="17">
        <f t="shared" si="15"/>
        <v>6.625</v>
      </c>
      <c r="M88" s="17">
        <v>6.5</v>
      </c>
      <c r="N88" s="17">
        <v>6.5</v>
      </c>
      <c r="O88" s="17">
        <v>6.5</v>
      </c>
      <c r="P88" s="17">
        <v>6.5</v>
      </c>
      <c r="Q88" s="17">
        <f t="shared" si="16"/>
        <v>6.5</v>
      </c>
      <c r="R88" s="17">
        <f t="shared" si="12"/>
        <v>6.596794871794871</v>
      </c>
      <c r="T88" s="7">
        <f t="shared" si="21"/>
        <v>3.507915948225153E-5</v>
      </c>
      <c r="V88" s="28">
        <f>+claims!D88</f>
        <v>0</v>
      </c>
      <c r="W88" s="28">
        <f>+claims!E88</f>
        <v>0</v>
      </c>
      <c r="X88" s="28">
        <f>+claims!F88</f>
        <v>0</v>
      </c>
      <c r="Z88" s="7">
        <f t="shared" si="13"/>
        <v>0</v>
      </c>
      <c r="AA88" s="7">
        <f t="shared" si="14"/>
        <v>0</v>
      </c>
      <c r="AB88" s="7">
        <f t="shared" si="17"/>
        <v>0</v>
      </c>
      <c r="AD88" s="7">
        <f t="shared" si="19"/>
        <v>0</v>
      </c>
    </row>
    <row r="89" spans="1:30" x14ac:dyDescent="0.2">
      <c r="A89" t="s">
        <v>138</v>
      </c>
      <c r="B89" t="s">
        <v>139</v>
      </c>
      <c r="C89" s="17">
        <v>63.560673076923102</v>
      </c>
      <c r="D89" s="17">
        <v>68.67236328125</v>
      </c>
      <c r="E89" s="17">
        <v>69.042613636363598</v>
      </c>
      <c r="F89" s="17">
        <v>70.235795454545496</v>
      </c>
      <c r="G89" s="17">
        <f t="shared" si="20"/>
        <v>67.877861362270551</v>
      </c>
      <c r="H89" s="17">
        <v>70.338461538461502</v>
      </c>
      <c r="I89" s="17">
        <v>69.875</v>
      </c>
      <c r="J89" s="17">
        <v>69.3333333333333</v>
      </c>
      <c r="K89" s="17">
        <v>71.718465909090895</v>
      </c>
      <c r="L89" s="17">
        <f t="shared" si="15"/>
        <v>70.316315195221421</v>
      </c>
      <c r="M89" s="17">
        <v>71.400000000000006</v>
      </c>
      <c r="N89" s="17">
        <v>70.900000000000006</v>
      </c>
      <c r="O89" s="17">
        <v>72.3</v>
      </c>
      <c r="P89" s="17">
        <v>72</v>
      </c>
      <c r="Q89" s="17">
        <f t="shared" si="16"/>
        <v>71.650000000000006</v>
      </c>
      <c r="R89" s="17">
        <f t="shared" si="12"/>
        <v>70.57674862545224</v>
      </c>
      <c r="T89" s="7">
        <f t="shared" si="21"/>
        <v>3.7529937930257362E-4</v>
      </c>
      <c r="V89" s="28">
        <f>+claims!D89</f>
        <v>0</v>
      </c>
      <c r="W89" s="28">
        <f>+claims!E89</f>
        <v>1</v>
      </c>
      <c r="X89" s="28">
        <f>+claims!F89</f>
        <v>1</v>
      </c>
      <c r="Z89" s="7">
        <f t="shared" si="13"/>
        <v>0</v>
      </c>
      <c r="AA89" s="7">
        <f t="shared" si="14"/>
        <v>0.01</v>
      </c>
      <c r="AB89" s="7">
        <f t="shared" si="17"/>
        <v>0.01</v>
      </c>
      <c r="AD89" s="7">
        <f t="shared" si="19"/>
        <v>8.3333333333333332E-3</v>
      </c>
    </row>
    <row r="90" spans="1:30" x14ac:dyDescent="0.2">
      <c r="A90" t="s">
        <v>140</v>
      </c>
      <c r="B90" t="s">
        <v>141</v>
      </c>
      <c r="C90" s="17">
        <v>12.7206730769231</v>
      </c>
      <c r="D90" s="17">
        <v>13.095703125</v>
      </c>
      <c r="E90" s="17">
        <v>12.0828598484848</v>
      </c>
      <c r="F90" s="17">
        <v>12.4734848484848</v>
      </c>
      <c r="G90" s="17">
        <f t="shared" si="20"/>
        <v>12.593180224723175</v>
      </c>
      <c r="H90" s="17">
        <v>12.7692307692308</v>
      </c>
      <c r="I90" s="17">
        <v>12.7129807692308</v>
      </c>
      <c r="J90" s="17">
        <v>12.624053030302999</v>
      </c>
      <c r="K90" s="17">
        <v>11.933238636363599</v>
      </c>
      <c r="L90" s="17">
        <f t="shared" si="15"/>
        <v>12.50987580128205</v>
      </c>
      <c r="M90" s="17">
        <v>12.8</v>
      </c>
      <c r="N90" s="17">
        <v>12.7</v>
      </c>
      <c r="O90" s="17">
        <v>13</v>
      </c>
      <c r="P90" s="17">
        <v>12.5</v>
      </c>
      <c r="Q90" s="17">
        <f t="shared" si="16"/>
        <v>12.75</v>
      </c>
      <c r="R90" s="17">
        <f t="shared" si="12"/>
        <v>12.643821971214544</v>
      </c>
      <c r="T90" s="7">
        <f t="shared" si="21"/>
        <v>6.7234870268560138E-5</v>
      </c>
      <c r="V90" s="28">
        <f>+claims!D90</f>
        <v>0</v>
      </c>
      <c r="W90" s="28">
        <f>+claims!E90</f>
        <v>0</v>
      </c>
      <c r="X90" s="28">
        <f>+claims!F90</f>
        <v>0</v>
      </c>
      <c r="Z90" s="7">
        <f t="shared" si="13"/>
        <v>0</v>
      </c>
      <c r="AA90" s="7">
        <f t="shared" si="14"/>
        <v>0</v>
      </c>
      <c r="AB90" s="7">
        <f t="shared" si="17"/>
        <v>0</v>
      </c>
      <c r="AD90" s="7">
        <f t="shared" si="19"/>
        <v>0</v>
      </c>
    </row>
    <row r="91" spans="1:30" x14ac:dyDescent="0.2">
      <c r="A91" t="s">
        <v>142</v>
      </c>
      <c r="B91" t="s">
        <v>143</v>
      </c>
      <c r="C91" s="17">
        <v>11549.646153846168</v>
      </c>
      <c r="D91" s="17">
        <v>12063.763671874951</v>
      </c>
      <c r="E91" s="17">
        <v>12161.496212121212</v>
      </c>
      <c r="F91" s="17">
        <v>12083.638257575771</v>
      </c>
      <c r="G91" s="17">
        <f t="shared" si="20"/>
        <v>11964.636073854526</v>
      </c>
      <c r="H91" s="17">
        <v>12033.938461538522</v>
      </c>
      <c r="I91" s="17">
        <v>12094.121093749951</v>
      </c>
      <c r="J91" s="17">
        <v>12037.395833333323</v>
      </c>
      <c r="K91" s="17">
        <v>11966.770833333298</v>
      </c>
      <c r="L91" s="17">
        <f t="shared" ref="L91:L96" si="22">AVERAGE(H91:K91)</f>
        <v>12033.056555488774</v>
      </c>
      <c r="M91" s="17">
        <v>11832.4</v>
      </c>
      <c r="N91" s="17">
        <v>11871.1</v>
      </c>
      <c r="O91" s="17">
        <v>11885.7</v>
      </c>
      <c r="P91" s="17">
        <v>11854.1</v>
      </c>
      <c r="Q91" s="17">
        <f t="shared" ref="Q91:Q96" si="23">AVERAGE(M91:P91)</f>
        <v>11860.824999999999</v>
      </c>
      <c r="R91" s="17">
        <f t="shared" ref="R91:R96" si="24">IF(G91&gt;0,(+G91+(L91*2)+(Q91*3))/6,IF(L91&gt;0,((L91*2)+(Q91*3))/5,Q91))</f>
        <v>11935.537364138678</v>
      </c>
      <c r="T91" s="7">
        <f t="shared" ref="T91:T96" si="25">+R91/$R$265</f>
        <v>6.3468491417419962E-2</v>
      </c>
      <c r="V91" s="28">
        <f>+claims!D91</f>
        <v>213</v>
      </c>
      <c r="W91" s="28">
        <f>+claims!E91</f>
        <v>178</v>
      </c>
      <c r="X91" s="28">
        <f>+claims!F91</f>
        <v>174</v>
      </c>
      <c r="Z91" s="7">
        <f t="shared" ref="Z91:Z96" si="26">IF(G91&gt;100,IF(V91&lt;1,0,+V91/G91),IF(V91&lt;1,0,+V91/100))</f>
        <v>1.7802463751108472E-2</v>
      </c>
      <c r="AA91" s="7">
        <f t="shared" ref="AA91:AA96" si="27">IF(L91&gt;100,IF(W91&lt;1,0,+W91/L91),IF(W91&lt;1,0,+W91/100))</f>
        <v>1.479258401048625E-2</v>
      </c>
      <c r="AB91" s="7">
        <f t="shared" ref="AB91:AB96" si="28">IF(Q91&gt;100,IF(X91&lt;1,0,+X91/Q91),IF(X91&lt;1,0,+X91/100))</f>
        <v>1.4670143097128574E-2</v>
      </c>
      <c r="AD91" s="7">
        <f t="shared" si="19"/>
        <v>1.5233010177244448E-2</v>
      </c>
    </row>
    <row r="92" spans="1:30" x14ac:dyDescent="0.2">
      <c r="A92" t="s">
        <v>144</v>
      </c>
      <c r="B92" t="s">
        <v>489</v>
      </c>
      <c r="C92" s="17">
        <v>10695.090384615391</v>
      </c>
      <c r="D92" s="17">
        <v>10655.34</v>
      </c>
      <c r="E92" s="17">
        <v>10896.092803030271</v>
      </c>
      <c r="F92" s="17">
        <v>11067.429924242437</v>
      </c>
      <c r="G92" s="17">
        <f>AVERAGE(C92:F92)</f>
        <v>10828.488277972025</v>
      </c>
      <c r="H92" s="17">
        <v>10980.025000000038</v>
      </c>
      <c r="I92" s="17">
        <v>10970.187500000049</v>
      </c>
      <c r="J92" s="17">
        <v>10886.193181818224</v>
      </c>
      <c r="K92" s="17">
        <v>10733.511363636377</v>
      </c>
      <c r="L92" s="17">
        <f>AVERAGE(H92:K92)</f>
        <v>10892.479261363673</v>
      </c>
      <c r="M92" s="17">
        <v>10356</v>
      </c>
      <c r="N92" s="17">
        <v>10426.1</v>
      </c>
      <c r="O92" s="17">
        <v>10565.5</v>
      </c>
      <c r="P92" s="17">
        <v>10615.8</v>
      </c>
      <c r="Q92" s="17">
        <f>AVERAGE(M92:P92)</f>
        <v>10490.849999999999</v>
      </c>
      <c r="R92" s="17">
        <f>IF(G92&gt;0,(+G92+(L92*2)+(Q92*3))/6,IF(L92&gt;0,((L92*2)+(Q92*3))/5,Q92))</f>
        <v>10680.999466783227</v>
      </c>
      <c r="T92" s="7">
        <f t="shared" si="25"/>
        <v>5.6797352503275347E-2</v>
      </c>
      <c r="V92" s="28">
        <f>+claims!D92</f>
        <v>258</v>
      </c>
      <c r="W92" s="28">
        <f>+claims!E92</f>
        <v>234</v>
      </c>
      <c r="X92" s="28">
        <f>+claims!F92</f>
        <v>256</v>
      </c>
      <c r="Z92" s="7">
        <f>IF(G92&gt;100,IF(V92&lt;1,0,+V92/G92),IF(V92&lt;1,0,+V92/100))</f>
        <v>2.382604047555183E-2</v>
      </c>
      <c r="AA92" s="7">
        <f>IF(L92&gt;100,IF(W92&lt;1,0,+W92/L92),IF(W92&lt;1,0,+W92/100))</f>
        <v>2.1482712464738225E-2</v>
      </c>
      <c r="AB92" s="7">
        <f>IF(Q92&gt;100,IF(X92&lt;1,0,+X92/Q92),IF(X92&lt;1,0,+X92/100))</f>
        <v>2.4402217170200701E-2</v>
      </c>
      <c r="AD92" s="7">
        <f t="shared" si="19"/>
        <v>2.3333019485938397E-2</v>
      </c>
    </row>
    <row r="93" spans="1:30" x14ac:dyDescent="0.2">
      <c r="A93" t="s">
        <v>145</v>
      </c>
      <c r="B93" t="s">
        <v>146</v>
      </c>
      <c r="C93" s="17">
        <v>17.846153846153801</v>
      </c>
      <c r="D93" s="17">
        <v>18</v>
      </c>
      <c r="E93" s="17">
        <v>17.681818181818201</v>
      </c>
      <c r="F93" s="17">
        <v>18</v>
      </c>
      <c r="G93" s="17">
        <f>AVERAGE(C93:F93)</f>
        <v>17.881993006993</v>
      </c>
      <c r="H93" s="17">
        <v>17.986538461538501</v>
      </c>
      <c r="I93" s="17">
        <v>18</v>
      </c>
      <c r="J93" s="17">
        <v>18</v>
      </c>
      <c r="K93" s="17">
        <v>18.276923076923101</v>
      </c>
      <c r="L93" s="17">
        <f>AVERAGE(H93:K93)</f>
        <v>18.0658653846154</v>
      </c>
      <c r="M93" s="17">
        <v>18</v>
      </c>
      <c r="N93" s="17">
        <v>17.7</v>
      </c>
      <c r="O93" s="17">
        <v>18</v>
      </c>
      <c r="P93" s="17">
        <v>18</v>
      </c>
      <c r="Q93" s="17">
        <f>AVERAGE(M93:P93)</f>
        <v>17.925000000000001</v>
      </c>
      <c r="R93" s="17">
        <f>IF(G93&gt;0,(+G93+(L93*2)+(Q93*3))/6,IF(L93&gt;0,((L93*2)+(Q93*3))/5,Q93))</f>
        <v>17.964787296037301</v>
      </c>
      <c r="T93" s="7">
        <f t="shared" si="25"/>
        <v>9.55296702216474E-5</v>
      </c>
      <c r="V93" s="28">
        <f>+claims!D93</f>
        <v>1</v>
      </c>
      <c r="W93" s="28">
        <f>+claims!E93</f>
        <v>0</v>
      </c>
      <c r="X93" s="28">
        <f>+claims!F93</f>
        <v>1</v>
      </c>
      <c r="Z93" s="7">
        <f>IF(G93&gt;100,IF(V93&lt;1,0,+V93/G93),IF(V93&lt;1,0,+V93/100))</f>
        <v>0.01</v>
      </c>
      <c r="AA93" s="7">
        <f>IF(L93&gt;100,IF(W93&lt;1,0,+W93/L93),IF(W93&lt;1,0,+W93/100))</f>
        <v>0</v>
      </c>
      <c r="AB93" s="7">
        <f>IF(Q93&gt;100,IF(X93&lt;1,0,+X93/Q93),IF(X93&lt;1,0,+X93/100))</f>
        <v>0.01</v>
      </c>
      <c r="AD93" s="7">
        <f t="shared" si="19"/>
        <v>6.6666666666666671E-3</v>
      </c>
    </row>
    <row r="94" spans="1:30" x14ac:dyDescent="0.2">
      <c r="A94" t="s">
        <v>488</v>
      </c>
      <c r="B94" t="s">
        <v>493</v>
      </c>
      <c r="C94" s="17">
        <v>12142.507692307745</v>
      </c>
      <c r="D94" s="17">
        <v>12235.88671875</v>
      </c>
      <c r="E94" s="17">
        <v>12157.16666666669</v>
      </c>
      <c r="F94" s="17">
        <v>12113.823863636371</v>
      </c>
      <c r="G94" s="17">
        <f t="shared" ref="G94:G96" si="29">AVERAGE(C94:F94)</f>
        <v>12162.346235340199</v>
      </c>
      <c r="H94" s="17">
        <v>12151.150000000001</v>
      </c>
      <c r="I94" s="17">
        <v>12176.365234375</v>
      </c>
      <c r="J94" s="17">
        <v>12136.628787878753</v>
      </c>
      <c r="K94" s="17">
        <v>11923.206439393936</v>
      </c>
      <c r="L94" s="17">
        <f t="shared" si="22"/>
        <v>12096.837615411923</v>
      </c>
      <c r="M94" s="17">
        <v>11892.4</v>
      </c>
      <c r="N94" s="17">
        <v>11887.3</v>
      </c>
      <c r="O94" s="17">
        <v>11787.7</v>
      </c>
      <c r="P94" s="17">
        <v>11906.900000000001</v>
      </c>
      <c r="Q94" s="17">
        <f t="shared" si="23"/>
        <v>11868.574999999999</v>
      </c>
      <c r="R94" s="17">
        <f t="shared" si="24"/>
        <v>11993.62441102734</v>
      </c>
      <c r="T94" s="7">
        <f t="shared" si="25"/>
        <v>6.3777375477218831E-2</v>
      </c>
      <c r="V94" s="28">
        <f>+claims!D94</f>
        <v>681</v>
      </c>
      <c r="W94" s="28">
        <f>+claims!E94</f>
        <v>727</v>
      </c>
      <c r="X94" s="28">
        <f>+claims!F94</f>
        <v>729</v>
      </c>
      <c r="Z94" s="7">
        <f t="shared" si="26"/>
        <v>5.5992485892336658E-2</v>
      </c>
      <c r="AA94" s="7">
        <f t="shared" si="27"/>
        <v>6.0098351578578589E-2</v>
      </c>
      <c r="AB94" s="7">
        <f t="shared" si="28"/>
        <v>6.1422706601255844E-2</v>
      </c>
      <c r="AD94" s="7">
        <f t="shared" si="19"/>
        <v>6.0076218142210223E-2</v>
      </c>
    </row>
    <row r="95" spans="1:30" x14ac:dyDescent="0.2">
      <c r="A95" t="s">
        <v>486</v>
      </c>
      <c r="B95" t="s">
        <v>494</v>
      </c>
      <c r="C95" s="17">
        <v>3173.05</v>
      </c>
      <c r="D95" s="17">
        <v>3213.3636718749999</v>
      </c>
      <c r="E95" s="17">
        <v>3221.495833333332</v>
      </c>
      <c r="F95" s="17">
        <v>3214.304545454549</v>
      </c>
      <c r="G95" s="17">
        <f t="shared" si="29"/>
        <v>3205.5535126657205</v>
      </c>
      <c r="H95" s="17">
        <v>3206.7134615384593</v>
      </c>
      <c r="I95" s="17">
        <v>3192.0355468749999</v>
      </c>
      <c r="J95" s="17">
        <v>3154.2856060606068</v>
      </c>
      <c r="K95" s="17">
        <v>3139.3613636363598</v>
      </c>
      <c r="L95" s="17">
        <f t="shared" si="22"/>
        <v>3173.098994527606</v>
      </c>
      <c r="M95" s="17">
        <v>3078.7</v>
      </c>
      <c r="N95" s="17">
        <v>3050.3</v>
      </c>
      <c r="O95" s="17">
        <v>3045.9</v>
      </c>
      <c r="P95" s="17">
        <v>3019.5</v>
      </c>
      <c r="Q95" s="17">
        <f t="shared" si="23"/>
        <v>3048.6</v>
      </c>
      <c r="R95" s="17">
        <f t="shared" si="24"/>
        <v>3116.2585836201556</v>
      </c>
      <c r="T95" s="7">
        <f t="shared" si="25"/>
        <v>1.657103699102953E-2</v>
      </c>
      <c r="V95" s="28">
        <f>+claims!D95</f>
        <v>43</v>
      </c>
      <c r="W95" s="28">
        <f>+claims!E95</f>
        <v>28</v>
      </c>
      <c r="X95" s="28">
        <f>+claims!F95</f>
        <v>27</v>
      </c>
      <c r="Z95" s="7">
        <f t="shared" si="26"/>
        <v>1.3414219987312405E-2</v>
      </c>
      <c r="AA95" s="7">
        <f t="shared" si="27"/>
        <v>8.8241810445527837E-3</v>
      </c>
      <c r="AB95" s="7">
        <f t="shared" si="28"/>
        <v>8.8565243062389293E-3</v>
      </c>
      <c r="AD95" s="7">
        <f t="shared" si="19"/>
        <v>9.6053591658557935E-3</v>
      </c>
    </row>
    <row r="96" spans="1:30" x14ac:dyDescent="0.2">
      <c r="A96" t="s">
        <v>487</v>
      </c>
      <c r="B96" t="s">
        <v>495</v>
      </c>
      <c r="C96" s="17">
        <v>15729.657538461501</v>
      </c>
      <c r="D96" s="17">
        <v>16150.514375000001</v>
      </c>
      <c r="E96" s="17">
        <v>16470.362727272739</v>
      </c>
      <c r="F96" s="17">
        <v>16900.543333333302</v>
      </c>
      <c r="G96" s="17">
        <f t="shared" si="29"/>
        <v>16312.769493516887</v>
      </c>
      <c r="H96" s="17">
        <v>17148.417999999998</v>
      </c>
      <c r="I96" s="17">
        <v>17223.291093750002</v>
      </c>
      <c r="J96" s="17">
        <v>17064.337727272701</v>
      </c>
      <c r="K96" s="17">
        <v>16763.293030303001</v>
      </c>
      <c r="L96" s="17">
        <f t="shared" si="22"/>
        <v>17049.834962831424</v>
      </c>
      <c r="M96" s="17">
        <v>16636.900000000001</v>
      </c>
      <c r="N96" s="17">
        <v>16500.099999999999</v>
      </c>
      <c r="O96" s="17">
        <v>16131.6</v>
      </c>
      <c r="P96" s="17">
        <v>16065</v>
      </c>
      <c r="Q96" s="17">
        <f t="shared" si="23"/>
        <v>16333.4</v>
      </c>
      <c r="R96" s="17">
        <f t="shared" si="24"/>
        <v>16568.773236529956</v>
      </c>
      <c r="T96" s="7">
        <f t="shared" si="25"/>
        <v>8.810621674391339E-2</v>
      </c>
      <c r="V96" s="28">
        <f>+claims!D96</f>
        <v>1629</v>
      </c>
      <c r="W96" s="28">
        <f>+claims!E96</f>
        <v>2002</v>
      </c>
      <c r="X96" s="28">
        <f>+claims!F96</f>
        <v>1588</v>
      </c>
      <c r="Z96" s="7">
        <f t="shared" si="26"/>
        <v>9.986041920394978E-2</v>
      </c>
      <c r="AA96" s="7">
        <f t="shared" si="27"/>
        <v>0.11742049142201977</v>
      </c>
      <c r="AB96" s="7">
        <f t="shared" si="28"/>
        <v>9.7224092962885866E-2</v>
      </c>
      <c r="AD96" s="7">
        <f t="shared" si="19"/>
        <v>0.10439561348944115</v>
      </c>
    </row>
    <row r="97" spans="1:30" x14ac:dyDescent="0.2">
      <c r="A97" t="s">
        <v>512</v>
      </c>
      <c r="B97" t="s">
        <v>554</v>
      </c>
      <c r="C97" s="17">
        <v>15.2307692307692</v>
      </c>
      <c r="D97" s="17">
        <v>18.328125</v>
      </c>
      <c r="E97" s="17">
        <v>19.984848484848499</v>
      </c>
      <c r="F97" s="17">
        <v>20</v>
      </c>
      <c r="G97" s="17">
        <f>AVERAGE(C97:F97)</f>
        <v>18.385935678904424</v>
      </c>
      <c r="H97" s="17">
        <v>18</v>
      </c>
      <c r="I97" s="17">
        <v>19.5</v>
      </c>
      <c r="J97" s="17">
        <v>19.994318181818237</v>
      </c>
      <c r="K97" s="17">
        <v>20.19696969696972</v>
      </c>
      <c r="L97" s="17">
        <f>AVERAGE(H97:K97)</f>
        <v>19.42282196969699</v>
      </c>
      <c r="M97" s="17">
        <v>20.9</v>
      </c>
      <c r="N97" s="17">
        <v>21</v>
      </c>
      <c r="O97" s="17">
        <v>19</v>
      </c>
      <c r="P97" s="17">
        <v>19.3</v>
      </c>
      <c r="Q97" s="17">
        <f>AVERAGE(M97:P97)</f>
        <v>20.05</v>
      </c>
      <c r="R97" s="17">
        <f>IF(G97&gt;0,(+G97+(L97*2)+(Q97*3))/6,IF(L97&gt;0,((L97*2)+(Q97*3))/5,Q97))</f>
        <v>19.563596603049735</v>
      </c>
      <c r="T97" s="7">
        <f t="shared" ref="T97:T128" si="30">+R97/$R$265</f>
        <v>1.0403150903161141E-4</v>
      </c>
      <c r="V97" s="28">
        <f>+claims!D97</f>
        <v>1</v>
      </c>
      <c r="W97" s="28">
        <f>+claims!E97</f>
        <v>0</v>
      </c>
      <c r="X97" s="28">
        <f>+claims!F97</f>
        <v>0</v>
      </c>
      <c r="Z97" s="7">
        <f>IF(G97&gt;100,IF(V97&lt;1,0,+V97/G97),IF(V97&lt;1,0,+V97/100))</f>
        <v>0.01</v>
      </c>
      <c r="AA97" s="7">
        <f>IF(L97&gt;100,IF(W97&lt;1,0,+W97/L97),IF(W97&lt;1,0,+W97/100))</f>
        <v>0</v>
      </c>
      <c r="AB97" s="7">
        <f>IF(Q97&gt;100,IF(X97&lt;1,0,+X97/Q97),IF(X97&lt;1,0,+X97/100))</f>
        <v>0</v>
      </c>
      <c r="AD97" s="7">
        <f t="shared" si="19"/>
        <v>1.6666666666666668E-3</v>
      </c>
    </row>
    <row r="98" spans="1:30" x14ac:dyDescent="0.2">
      <c r="A98" t="s">
        <v>147</v>
      </c>
      <c r="B98" t="s">
        <v>148</v>
      </c>
      <c r="C98" s="17">
        <v>625.41730769230799</v>
      </c>
      <c r="D98" s="17">
        <v>624.60312499999998</v>
      </c>
      <c r="E98" s="17">
        <v>622.27772727272691</v>
      </c>
      <c r="F98" s="17">
        <v>646.05776515151479</v>
      </c>
      <c r="G98" s="17">
        <f t="shared" ref="G98:G102" si="31">AVERAGE(C98:F98)</f>
        <v>629.58898127913744</v>
      </c>
      <c r="H98" s="17">
        <v>634.20336538461549</v>
      </c>
      <c r="I98" s="17">
        <v>634.71142578125</v>
      </c>
      <c r="J98" s="17">
        <v>633.54299242424167</v>
      </c>
      <c r="K98" s="17">
        <v>624.81969696969725</v>
      </c>
      <c r="L98" s="17">
        <f t="shared" ref="L98:L141" si="32">AVERAGE(H98:K98)</f>
        <v>631.81937013995116</v>
      </c>
      <c r="M98" s="17">
        <v>570.29999999999995</v>
      </c>
      <c r="N98" s="17">
        <v>566.20000000000005</v>
      </c>
      <c r="O98" s="17">
        <v>564.5</v>
      </c>
      <c r="P98" s="17">
        <v>581.70000000000005</v>
      </c>
      <c r="Q98" s="17">
        <f t="shared" si="16"/>
        <v>570.67499999999995</v>
      </c>
      <c r="R98" s="17">
        <f t="shared" si="12"/>
        <v>600.87545359317335</v>
      </c>
      <c r="T98" s="7">
        <f t="shared" si="30"/>
        <v>3.195219235281474E-3</v>
      </c>
      <c r="V98" s="28">
        <f>+claims!D98</f>
        <v>20</v>
      </c>
      <c r="W98" s="28">
        <f>+claims!E98</f>
        <v>11</v>
      </c>
      <c r="X98" s="28">
        <f>+claims!F98</f>
        <v>12</v>
      </c>
      <c r="Z98" s="7">
        <f t="shared" si="13"/>
        <v>3.1766756717002818E-2</v>
      </c>
      <c r="AA98" s="7">
        <f t="shared" si="14"/>
        <v>1.7410039197695768E-2</v>
      </c>
      <c r="AB98" s="7">
        <f t="shared" si="17"/>
        <v>2.1027730319358656E-2</v>
      </c>
      <c r="AD98" s="7">
        <f t="shared" si="19"/>
        <v>2.1611671011745052E-2</v>
      </c>
    </row>
    <row r="99" spans="1:30" x14ac:dyDescent="0.2">
      <c r="A99" t="s">
        <v>149</v>
      </c>
      <c r="B99" t="s">
        <v>150</v>
      </c>
      <c r="C99" s="17">
        <v>200.56625</v>
      </c>
      <c r="D99" s="17">
        <v>203.19134765625</v>
      </c>
      <c r="E99" s="17">
        <v>197.87988636363599</v>
      </c>
      <c r="F99" s="17">
        <v>196.24873106060599</v>
      </c>
      <c r="G99" s="17">
        <f t="shared" si="31"/>
        <v>199.47155377012299</v>
      </c>
      <c r="H99" s="17">
        <v>192.77223076923099</v>
      </c>
      <c r="I99" s="17">
        <v>194.07703125</v>
      </c>
      <c r="J99" s="17">
        <v>190.71922348484799</v>
      </c>
      <c r="K99" s="17">
        <v>179.890170454545</v>
      </c>
      <c r="L99" s="17">
        <f t="shared" si="32"/>
        <v>189.36466398965601</v>
      </c>
      <c r="M99" s="17">
        <v>145.9</v>
      </c>
      <c r="N99" s="17">
        <v>135.80000000000001</v>
      </c>
      <c r="O99" s="17">
        <v>132.30000000000001</v>
      </c>
      <c r="P99" s="17">
        <v>130.6</v>
      </c>
      <c r="Q99" s="17">
        <f t="shared" si="16"/>
        <v>136.15</v>
      </c>
      <c r="R99" s="17">
        <f t="shared" si="12"/>
        <v>164.44181362490585</v>
      </c>
      <c r="T99" s="7">
        <f t="shared" si="30"/>
        <v>8.744368618103255E-4</v>
      </c>
      <c r="V99" s="28">
        <f>+claims!D99</f>
        <v>8</v>
      </c>
      <c r="W99" s="28">
        <f>+claims!E99</f>
        <v>1</v>
      </c>
      <c r="X99" s="28">
        <f>+claims!F99</f>
        <v>4</v>
      </c>
      <c r="Z99" s="7">
        <f t="shared" si="13"/>
        <v>4.0105969241205387E-2</v>
      </c>
      <c r="AA99" s="7">
        <f t="shared" si="14"/>
        <v>5.2808162776061783E-3</v>
      </c>
      <c r="AB99" s="7">
        <f t="shared" si="17"/>
        <v>2.9379360998898273E-2</v>
      </c>
      <c r="AD99" s="7">
        <f t="shared" si="19"/>
        <v>2.3134280798852092E-2</v>
      </c>
    </row>
    <row r="100" spans="1:30" x14ac:dyDescent="0.2">
      <c r="A100" t="s">
        <v>151</v>
      </c>
      <c r="B100" t="s">
        <v>152</v>
      </c>
      <c r="C100" s="17">
        <v>13.7692307692308</v>
      </c>
      <c r="D100" s="17">
        <v>13.33056640625</v>
      </c>
      <c r="E100" s="17">
        <v>13.3872159090909</v>
      </c>
      <c r="F100" s="17">
        <v>13.990530303030299</v>
      </c>
      <c r="G100" s="17">
        <f t="shared" si="31"/>
        <v>13.619385846900499</v>
      </c>
      <c r="H100" s="17">
        <v>13.84375</v>
      </c>
      <c r="I100" s="17">
        <v>14.2978515625</v>
      </c>
      <c r="J100" s="17">
        <v>13.0085227272727</v>
      </c>
      <c r="K100" s="17">
        <v>14.811553030302999</v>
      </c>
      <c r="L100" s="17">
        <f t="shared" si="32"/>
        <v>13.990419330018923</v>
      </c>
      <c r="M100" s="17">
        <v>13.5</v>
      </c>
      <c r="N100" s="17">
        <v>14.9</v>
      </c>
      <c r="O100" s="17">
        <v>13.2</v>
      </c>
      <c r="P100" s="17">
        <v>13</v>
      </c>
      <c r="Q100" s="17">
        <f t="shared" si="16"/>
        <v>13.649999999999999</v>
      </c>
      <c r="R100" s="17">
        <f t="shared" si="12"/>
        <v>13.758370751156392</v>
      </c>
      <c r="T100" s="7">
        <f t="shared" si="30"/>
        <v>7.3161602137924929E-5</v>
      </c>
      <c r="V100" s="28">
        <f>+claims!D100</f>
        <v>0</v>
      </c>
      <c r="W100" s="28">
        <f>+claims!E100</f>
        <v>0</v>
      </c>
      <c r="X100" s="28">
        <f>+claims!F100</f>
        <v>0</v>
      </c>
      <c r="Z100" s="7">
        <f t="shared" si="13"/>
        <v>0</v>
      </c>
      <c r="AA100" s="7">
        <f t="shared" si="14"/>
        <v>0</v>
      </c>
      <c r="AB100" s="7">
        <f t="shared" si="17"/>
        <v>0</v>
      </c>
      <c r="AD100" s="7">
        <f t="shared" si="19"/>
        <v>0</v>
      </c>
    </row>
    <row r="101" spans="1:30" x14ac:dyDescent="0.2">
      <c r="A101" t="s">
        <v>153</v>
      </c>
      <c r="B101" t="s">
        <v>154</v>
      </c>
      <c r="C101" s="17">
        <v>348.21278846153837</v>
      </c>
      <c r="D101" s="17">
        <v>371.70087890625001</v>
      </c>
      <c r="E101" s="17">
        <v>374.78484848484851</v>
      </c>
      <c r="F101" s="17">
        <v>371.02537878787905</v>
      </c>
      <c r="G101" s="17">
        <f t="shared" si="31"/>
        <v>366.43097366012898</v>
      </c>
      <c r="H101" s="17">
        <v>363.43423076923074</v>
      </c>
      <c r="I101" s="17">
        <v>359.08808593750001</v>
      </c>
      <c r="J101" s="17">
        <v>353.18541666666698</v>
      </c>
      <c r="K101" s="17">
        <v>344.53570075757642</v>
      </c>
      <c r="L101" s="17">
        <f t="shared" si="32"/>
        <v>355.06085853274357</v>
      </c>
      <c r="M101" s="17">
        <v>293.3</v>
      </c>
      <c r="N101" s="17">
        <v>290.10000000000002</v>
      </c>
      <c r="O101" s="17">
        <v>285.39999999999998</v>
      </c>
      <c r="P101" s="17">
        <v>287.8</v>
      </c>
      <c r="Q101" s="17">
        <f t="shared" si="16"/>
        <v>289.15000000000003</v>
      </c>
      <c r="R101" s="17">
        <f t="shared" si="12"/>
        <v>324.00044845426936</v>
      </c>
      <c r="T101" s="7">
        <f t="shared" si="30"/>
        <v>1.7229069001740743E-3</v>
      </c>
      <c r="V101" s="28">
        <f>+claims!D101</f>
        <v>5</v>
      </c>
      <c r="W101" s="28">
        <f>+claims!E101</f>
        <v>5</v>
      </c>
      <c r="X101" s="28">
        <f>+claims!F101</f>
        <v>2</v>
      </c>
      <c r="Z101" s="7">
        <f t="shared" si="13"/>
        <v>1.3645134716798219E-2</v>
      </c>
      <c r="AA101" s="7">
        <f t="shared" si="14"/>
        <v>1.4082092914048711E-2</v>
      </c>
      <c r="AB101" s="7">
        <f t="shared" si="17"/>
        <v>6.916825177243644E-3</v>
      </c>
      <c r="AD101" s="7">
        <f t="shared" si="19"/>
        <v>1.0426632679437761E-2</v>
      </c>
    </row>
    <row r="102" spans="1:30" x14ac:dyDescent="0.2">
      <c r="A102" t="s">
        <v>155</v>
      </c>
      <c r="B102" t="s">
        <v>481</v>
      </c>
      <c r="C102" s="17">
        <v>2918.33</v>
      </c>
      <c r="D102" s="17">
        <v>2933.3991796874998</v>
      </c>
      <c r="E102" s="17">
        <v>2928.7197348484756</v>
      </c>
      <c r="F102" s="17">
        <v>2926.9150946969676</v>
      </c>
      <c r="G102" s="17">
        <f t="shared" si="31"/>
        <v>2926.8410023082356</v>
      </c>
      <c r="H102" s="17">
        <v>2897.8599999999997</v>
      </c>
      <c r="I102" s="17">
        <v>2869.42</v>
      </c>
      <c r="J102" s="17">
        <v>2806.91</v>
      </c>
      <c r="K102" s="17">
        <v>2731.27</v>
      </c>
      <c r="L102" s="17">
        <f t="shared" si="32"/>
        <v>2826.3649999999998</v>
      </c>
      <c r="M102" s="17">
        <v>2659</v>
      </c>
      <c r="N102" s="17">
        <v>2638.3</v>
      </c>
      <c r="O102" s="17">
        <v>2629.9</v>
      </c>
      <c r="P102" s="17">
        <v>2618</v>
      </c>
      <c r="Q102" s="17">
        <f t="shared" si="16"/>
        <v>2636.3</v>
      </c>
      <c r="R102" s="17">
        <f t="shared" si="12"/>
        <v>2748.0785003847063</v>
      </c>
      <c r="T102" s="7">
        <f t="shared" si="30"/>
        <v>1.4613200176484029E-2</v>
      </c>
      <c r="V102" s="28">
        <f>+claims!D102</f>
        <v>23</v>
      </c>
      <c r="W102" s="28">
        <f>+claims!E102</f>
        <v>17</v>
      </c>
      <c r="X102" s="28">
        <f>+claims!F102</f>
        <v>13</v>
      </c>
      <c r="Z102" s="7">
        <f t="shared" si="13"/>
        <v>7.8583018284427431E-3</v>
      </c>
      <c r="AA102" s="7">
        <f t="shared" si="14"/>
        <v>6.0147928523032242E-3</v>
      </c>
      <c r="AB102" s="7">
        <f t="shared" si="17"/>
        <v>4.9311535106019797E-3</v>
      </c>
      <c r="AD102" s="7">
        <f t="shared" si="19"/>
        <v>5.7802246774758545E-3</v>
      </c>
    </row>
    <row r="103" spans="1:30" x14ac:dyDescent="0.2">
      <c r="A103" t="s">
        <v>156</v>
      </c>
      <c r="B103" t="s">
        <v>544</v>
      </c>
      <c r="C103" s="17">
        <v>66.783076923076905</v>
      </c>
      <c r="D103" s="17">
        <v>68.1640625</v>
      </c>
      <c r="E103" s="17">
        <v>69.969696969696997</v>
      </c>
      <c r="F103" s="17">
        <v>71.454545454545496</v>
      </c>
      <c r="G103" s="17">
        <f>AVERAGE(C103:F103)</f>
        <v>69.092845461829853</v>
      </c>
      <c r="H103" s="17">
        <v>71.802115384615405</v>
      </c>
      <c r="I103" s="17">
        <v>71.607421875</v>
      </c>
      <c r="J103" s="17">
        <v>71.181818181818201</v>
      </c>
      <c r="K103" s="17">
        <v>69.830303030303</v>
      </c>
      <c r="L103" s="17">
        <f>AVERAGE(H103:K103)</f>
        <v>71.105414617934159</v>
      </c>
      <c r="M103" s="17">
        <v>70.400000000000006</v>
      </c>
      <c r="N103" s="17">
        <v>71.3</v>
      </c>
      <c r="O103" s="17">
        <v>71.3</v>
      </c>
      <c r="P103" s="17">
        <v>70.400000000000006</v>
      </c>
      <c r="Q103" s="17">
        <f>AVERAGE(M103:P103)</f>
        <v>70.849999999999994</v>
      </c>
      <c r="R103" s="17">
        <f>IF(G103&gt;0,(+G103+(L103*2)+(Q103*3))/6,IF(L103&gt;0,((L103*2)+(Q103*3))/5,Q103))</f>
        <v>70.642279116283021</v>
      </c>
      <c r="T103" s="7">
        <f t="shared" si="30"/>
        <v>3.7564784466847904E-4</v>
      </c>
      <c r="V103" s="28">
        <f>+claims!D103</f>
        <v>0</v>
      </c>
      <c r="W103" s="28">
        <f>+claims!E103</f>
        <v>0</v>
      </c>
      <c r="X103" s="28">
        <f>+claims!F103</f>
        <v>0</v>
      </c>
      <c r="Z103" s="7">
        <f>IF(G103&gt;100,IF(V103&lt;1,0,+V103/G103),IF(V103&lt;1,0,+V103/100))</f>
        <v>0</v>
      </c>
      <c r="AA103" s="7">
        <f>IF(L103&gt;100,IF(W103&lt;1,0,+W103/L103),IF(W103&lt;1,0,+W103/100))</f>
        <v>0</v>
      </c>
      <c r="AB103" s="7">
        <f>IF(Q103&gt;100,IF(X103&lt;1,0,+X103/Q103),IF(X103&lt;1,0,+X103/100))</f>
        <v>0</v>
      </c>
      <c r="AD103" s="7">
        <f t="shared" si="19"/>
        <v>0</v>
      </c>
    </row>
    <row r="104" spans="1:30" x14ac:dyDescent="0.2">
      <c r="A104" t="s">
        <v>515</v>
      </c>
      <c r="B104" t="s">
        <v>516</v>
      </c>
      <c r="C104" s="17">
        <v>164.92884615384642</v>
      </c>
      <c r="D104" s="17">
        <v>510.26953125</v>
      </c>
      <c r="E104" s="17">
        <v>504.20265151515235</v>
      </c>
      <c r="F104" s="17">
        <v>505.02651515151518</v>
      </c>
      <c r="G104" s="17">
        <f>AVERAGE(C104:F104)</f>
        <v>421.10688601762848</v>
      </c>
      <c r="H104" s="17">
        <v>515.53653846153929</v>
      </c>
      <c r="I104" s="17">
        <v>529.357421875</v>
      </c>
      <c r="J104" s="17">
        <v>546.28314393939354</v>
      </c>
      <c r="K104" s="17">
        <v>565.17234848484929</v>
      </c>
      <c r="L104" s="17">
        <f>AVERAGE(H104:K104)</f>
        <v>539.08736319019556</v>
      </c>
      <c r="M104" s="17">
        <v>571.79999999999995</v>
      </c>
      <c r="N104" s="17">
        <v>649.4</v>
      </c>
      <c r="O104" s="17">
        <v>685.9</v>
      </c>
      <c r="P104" s="17">
        <v>699.7</v>
      </c>
      <c r="Q104" s="17">
        <f>AVERAGE(M104:P104)</f>
        <v>651.70000000000005</v>
      </c>
      <c r="R104" s="17">
        <f>IF(G104&gt;0,(+G104+(L104*2)+(Q104*3))/6,IF(L104&gt;0,((L104*2)+(Q104*3))/5,Q104))</f>
        <v>575.7302687330033</v>
      </c>
      <c r="T104" s="7">
        <f t="shared" si="30"/>
        <v>3.0615070360903228E-3</v>
      </c>
      <c r="V104" s="28">
        <f>+claims!D104</f>
        <v>17</v>
      </c>
      <c r="W104" s="28">
        <f>+claims!E104</f>
        <v>11</v>
      </c>
      <c r="X104" s="28">
        <f>+claims!F104</f>
        <v>9</v>
      </c>
      <c r="Z104" s="7">
        <f>IF(G104&gt;100,IF(V104&lt;1,0,+V104/G104),IF(V104&lt;1,0,+V104/100))</f>
        <v>4.0369798178242905E-2</v>
      </c>
      <c r="AA104" s="7">
        <f>IF(L104&gt;100,IF(W104&lt;1,0,+W104/L104),IF(W104&lt;1,0,+W104/100))</f>
        <v>2.0404855967879713E-2</v>
      </c>
      <c r="AB104" s="7">
        <f>IF(Q104&gt;100,IF(X104&lt;1,0,+X104/Q104),IF(X104&lt;1,0,+X104/100))</f>
        <v>1.3810035292312412E-2</v>
      </c>
      <c r="AD104" s="7">
        <f t="shared" si="19"/>
        <v>2.0434935998489927E-2</v>
      </c>
    </row>
    <row r="105" spans="1:30" x14ac:dyDescent="0.2">
      <c r="A105" t="s">
        <v>564</v>
      </c>
      <c r="B105" t="s">
        <v>565</v>
      </c>
      <c r="C105" s="17">
        <v>3616.2505192307685</v>
      </c>
      <c r="D105" s="17">
        <v>3573.5715039062502</v>
      </c>
      <c r="E105" s="17">
        <v>3558.4175189393895</v>
      </c>
      <c r="F105" s="17">
        <v>3484.1923106060603</v>
      </c>
      <c r="G105" s="17">
        <f t="shared" ref="G105:G129" si="33">AVERAGE(C105:F105)</f>
        <v>3558.107963170617</v>
      </c>
      <c r="H105" s="17">
        <v>3514.7644615384615</v>
      </c>
      <c r="I105" s="17">
        <v>3499.5262109374999</v>
      </c>
      <c r="J105" s="17">
        <v>3449.677045454544</v>
      </c>
      <c r="K105" s="17">
        <v>3110.4986742424248</v>
      </c>
      <c r="L105" s="17">
        <f t="shared" si="32"/>
        <v>3393.6165980432324</v>
      </c>
      <c r="M105" s="17">
        <v>2672.2999999999997</v>
      </c>
      <c r="N105" s="17">
        <v>2683</v>
      </c>
      <c r="O105" s="17">
        <v>2716.2</v>
      </c>
      <c r="P105" s="17">
        <v>2708.4</v>
      </c>
      <c r="Q105" s="17">
        <f t="shared" si="16"/>
        <v>2694.9749999999999</v>
      </c>
      <c r="R105" s="17">
        <f t="shared" ref="R105:R163" si="34">IF(G105&gt;0,(+G105+(L105*2)+(Q105*3))/6,IF(L105&gt;0,((L105*2)+(Q105*3))/5,Q105))</f>
        <v>3071.7110265428469</v>
      </c>
      <c r="T105" s="7">
        <f t="shared" si="30"/>
        <v>1.633415061065396E-2</v>
      </c>
      <c r="V105" s="28">
        <f>+claims!D105</f>
        <v>729</v>
      </c>
      <c r="W105" s="28">
        <f>+claims!E105</f>
        <v>591</v>
      </c>
      <c r="X105" s="28">
        <f>+claims!F105</f>
        <v>573</v>
      </c>
      <c r="Z105" s="7">
        <f t="shared" ref="Z105:Z167" si="35">IF(G105&gt;100,IF(V105&lt;1,0,+V105/G105),IF(V105&lt;1,0,+V105/100))</f>
        <v>0.20488417089806088</v>
      </c>
      <c r="AA105" s="7">
        <f t="shared" ref="AA105:AA167" si="36">IF(L105&gt;100,IF(W105&lt;1,0,+W105/L105),IF(W105&lt;1,0,+W105/100))</f>
        <v>0.17415049193853308</v>
      </c>
      <c r="AB105" s="7">
        <f t="shared" si="17"/>
        <v>0.21261792781009101</v>
      </c>
      <c r="AD105" s="7">
        <f t="shared" si="19"/>
        <v>0.19850648970089999</v>
      </c>
    </row>
    <row r="106" spans="1:30" x14ac:dyDescent="0.2">
      <c r="A106" t="s">
        <v>157</v>
      </c>
      <c r="B106" t="s">
        <v>158</v>
      </c>
      <c r="C106" s="17">
        <v>40356.493415326906</v>
      </c>
      <c r="D106" s="17">
        <v>40898.859033195353</v>
      </c>
      <c r="E106" s="17">
        <v>40911.816301629588</v>
      </c>
      <c r="F106" s="17">
        <v>40319.339402709906</v>
      </c>
      <c r="G106" s="17">
        <f t="shared" si="33"/>
        <v>40621.62703821544</v>
      </c>
      <c r="H106" s="17">
        <v>39927.249914434462</v>
      </c>
      <c r="I106" s="17">
        <v>40046.239430360154</v>
      </c>
      <c r="J106" s="17">
        <v>39214.3617480381</v>
      </c>
      <c r="K106" s="17">
        <v>38352.053099852666</v>
      </c>
      <c r="L106" s="17">
        <f t="shared" si="32"/>
        <v>39384.976048171346</v>
      </c>
      <c r="M106" s="17">
        <v>37824.6</v>
      </c>
      <c r="N106" s="17">
        <v>38015.300000000003</v>
      </c>
      <c r="O106" s="17">
        <v>37766.400000000001</v>
      </c>
      <c r="P106" s="17">
        <v>37662.9</v>
      </c>
      <c r="Q106" s="17">
        <f t="shared" ref="Q106:Q141" si="37">AVERAGE(M106:P106)</f>
        <v>37817.299999999996</v>
      </c>
      <c r="R106" s="17">
        <f t="shared" si="34"/>
        <v>38807.246522426351</v>
      </c>
      <c r="T106" s="7">
        <f t="shared" si="30"/>
        <v>0.20636166748911697</v>
      </c>
      <c r="V106" s="28">
        <f>+claims!D106</f>
        <v>2042</v>
      </c>
      <c r="W106" s="28">
        <f>+claims!E106</f>
        <v>2016</v>
      </c>
      <c r="X106" s="28">
        <f>+claims!F106</f>
        <v>1989</v>
      </c>
      <c r="Z106" s="7">
        <f t="shared" si="35"/>
        <v>5.0268789038877153E-2</v>
      </c>
      <c r="AA106" s="7">
        <f t="shared" si="36"/>
        <v>5.1187031256138174E-2</v>
      </c>
      <c r="AB106" s="7">
        <f t="shared" si="17"/>
        <v>5.2594976373247171E-2</v>
      </c>
      <c r="AD106" s="7">
        <f t="shared" si="19"/>
        <v>5.1737963445149172E-2</v>
      </c>
    </row>
    <row r="107" spans="1:30" x14ac:dyDescent="0.2">
      <c r="A107" t="s">
        <v>520</v>
      </c>
      <c r="B107" t="s">
        <v>519</v>
      </c>
      <c r="C107" s="17">
        <v>1276.95</v>
      </c>
      <c r="D107" s="17">
        <v>1276.95</v>
      </c>
      <c r="E107" s="17">
        <v>1276.95</v>
      </c>
      <c r="F107" s="17">
        <v>1276.95</v>
      </c>
      <c r="G107" s="17">
        <f t="shared" si="33"/>
        <v>1276.95</v>
      </c>
      <c r="H107" s="17">
        <v>1254</v>
      </c>
      <c r="I107" s="17">
        <v>1254</v>
      </c>
      <c r="J107" s="17">
        <v>1254</v>
      </c>
      <c r="K107" s="17">
        <v>1254</v>
      </c>
      <c r="L107" s="17">
        <f t="shared" si="32"/>
        <v>1254</v>
      </c>
      <c r="M107" s="17">
        <v>1011.4</v>
      </c>
      <c r="N107" s="17">
        <v>1011.4</v>
      </c>
      <c r="O107" s="17">
        <v>1011.4</v>
      </c>
      <c r="P107" s="17">
        <v>1011.4</v>
      </c>
      <c r="Q107" s="17">
        <f t="shared" si="37"/>
        <v>1011.4</v>
      </c>
      <c r="R107" s="17">
        <f>IF(G107&gt;0,(+G107+(L107*2)+(Q107*3))/6,IF(L107&gt;0,((L107*2)+(Q107*3))/5,Q107))</f>
        <v>1136.5249999999999</v>
      </c>
      <c r="T107" s="7">
        <f t="shared" si="30"/>
        <v>6.0435927606338393E-3</v>
      </c>
      <c r="V107" s="28">
        <f>+claims!D107</f>
        <v>10</v>
      </c>
      <c r="W107" s="28">
        <f>+claims!E107</f>
        <v>13</v>
      </c>
      <c r="X107" s="28">
        <f>+claims!F107</f>
        <v>9</v>
      </c>
      <c r="Z107" s="7">
        <f>IF(G107&gt;100,IF(V107&lt;1,0,+V107/G107),IF(V107&lt;1,0,+V107/100))</f>
        <v>7.8311601863816117E-3</v>
      </c>
      <c r="AA107" s="7">
        <f>IF(L107&gt;100,IF(W107&lt;1,0,+W107/L107),IF(W107&lt;1,0,+W107/100))</f>
        <v>1.036682615629984E-2</v>
      </c>
      <c r="AB107" s="7">
        <f>IF(Q107&gt;100,IF(X107&lt;1,0,+X107/Q107),IF(X107&lt;1,0,+X107/100))</f>
        <v>8.8985564563970731E-3</v>
      </c>
      <c r="AD107" s="7">
        <f t="shared" si="19"/>
        <v>9.2100803113620844E-3</v>
      </c>
    </row>
    <row r="108" spans="1:30" x14ac:dyDescent="0.2">
      <c r="A108" t="s">
        <v>159</v>
      </c>
      <c r="B108" t="s">
        <v>160</v>
      </c>
      <c r="C108" s="17">
        <v>1012.4284615384646</v>
      </c>
      <c r="D108" s="17">
        <v>1027.0389257812501</v>
      </c>
      <c r="E108" s="17">
        <v>1038.9075189393939</v>
      </c>
      <c r="F108" s="17">
        <v>1037.7042992424213</v>
      </c>
      <c r="G108" s="17">
        <f t="shared" si="33"/>
        <v>1029.0198013753825</v>
      </c>
      <c r="H108" s="17">
        <v>1055.1356730769246</v>
      </c>
      <c r="I108" s="17">
        <v>1061.4705664062499</v>
      </c>
      <c r="J108" s="17">
        <v>967.50053030302945</v>
      </c>
      <c r="K108" s="17">
        <v>887.9241477272725</v>
      </c>
      <c r="L108" s="17">
        <f t="shared" si="32"/>
        <v>993.00772937836905</v>
      </c>
      <c r="M108" s="17">
        <v>690.2</v>
      </c>
      <c r="N108" s="17">
        <v>689.5</v>
      </c>
      <c r="O108" s="17">
        <v>701.3</v>
      </c>
      <c r="P108" s="17">
        <v>701.6</v>
      </c>
      <c r="Q108" s="17">
        <f t="shared" si="37"/>
        <v>695.65</v>
      </c>
      <c r="R108" s="17">
        <f t="shared" si="34"/>
        <v>850.33087668868666</v>
      </c>
      <c r="T108" s="7">
        <f t="shared" si="30"/>
        <v>4.5217250218861646E-3</v>
      </c>
      <c r="V108" s="28">
        <f>+claims!D108</f>
        <v>12</v>
      </c>
      <c r="W108" s="28">
        <f>+claims!E108</f>
        <v>5</v>
      </c>
      <c r="X108" s="28">
        <f>+claims!F108</f>
        <v>3</v>
      </c>
      <c r="Z108" s="7">
        <f t="shared" si="35"/>
        <v>1.1661583172608401E-2</v>
      </c>
      <c r="AA108" s="7">
        <f t="shared" si="36"/>
        <v>5.0352075337117882E-3</v>
      </c>
      <c r="AB108" s="7">
        <f t="shared" si="17"/>
        <v>4.3125134766046147E-3</v>
      </c>
      <c r="AD108" s="7">
        <f t="shared" si="19"/>
        <v>5.7782564449743029E-3</v>
      </c>
    </row>
    <row r="109" spans="1:30" x14ac:dyDescent="0.2">
      <c r="A109" t="s">
        <v>161</v>
      </c>
      <c r="B109" t="s">
        <v>162</v>
      </c>
      <c r="C109" s="17">
        <v>1403.8242115384601</v>
      </c>
      <c r="D109" s="17">
        <v>1440.36109375</v>
      </c>
      <c r="E109" s="17">
        <v>1440.2006439393899</v>
      </c>
      <c r="F109" s="17">
        <v>1152.1600000000001</v>
      </c>
      <c r="G109" s="17">
        <f t="shared" si="33"/>
        <v>1359.1364873069624</v>
      </c>
      <c r="H109" s="17">
        <v>1467.36540384615</v>
      </c>
      <c r="I109" s="17">
        <v>1422.6191796875</v>
      </c>
      <c r="J109" s="17">
        <v>1381.75</v>
      </c>
      <c r="K109" s="17">
        <v>1297.4000000000001</v>
      </c>
      <c r="L109" s="17">
        <f t="shared" si="32"/>
        <v>1392.2836458834126</v>
      </c>
      <c r="M109" s="17">
        <v>1372.8000000000002</v>
      </c>
      <c r="N109" s="17">
        <v>1348.6999999999998</v>
      </c>
      <c r="O109" s="17">
        <v>1328.5</v>
      </c>
      <c r="P109" s="17">
        <v>1326.9</v>
      </c>
      <c r="Q109" s="17">
        <f t="shared" si="37"/>
        <v>1344.2249999999999</v>
      </c>
      <c r="R109" s="17">
        <f t="shared" si="34"/>
        <v>1362.729796512298</v>
      </c>
      <c r="T109" s="7">
        <f t="shared" si="30"/>
        <v>7.2464608635109213E-3</v>
      </c>
      <c r="V109" s="28">
        <f>+claims!D109</f>
        <v>13</v>
      </c>
      <c r="W109" s="28">
        <f>+claims!E109</f>
        <v>22</v>
      </c>
      <c r="X109" s="28">
        <f>+claims!F109</f>
        <v>23</v>
      </c>
      <c r="Z109" s="7">
        <f t="shared" si="35"/>
        <v>9.5648966247375393E-3</v>
      </c>
      <c r="AA109" s="7">
        <f t="shared" si="36"/>
        <v>1.5801377876589841E-2</v>
      </c>
      <c r="AB109" s="7">
        <f t="shared" ref="AB109:AB171" si="38">IF(Q109&gt;100,IF(X109&lt;1,0,+X109/Q109),IF(X109&lt;1,0,+X109/100))</f>
        <v>1.711023080213506E-2</v>
      </c>
      <c r="AD109" s="7">
        <f t="shared" si="19"/>
        <v>1.5416390797387068E-2</v>
      </c>
    </row>
    <row r="110" spans="1:30" x14ac:dyDescent="0.2">
      <c r="A110" t="s">
        <v>163</v>
      </c>
      <c r="B110" t="s">
        <v>164</v>
      </c>
      <c r="C110" s="17">
        <v>1795.215365384616</v>
      </c>
      <c r="D110" s="17">
        <v>1759.2829296875</v>
      </c>
      <c r="E110" s="17">
        <v>1772.7445833333352</v>
      </c>
      <c r="F110" s="17">
        <v>1730.9377651515149</v>
      </c>
      <c r="G110" s="17">
        <f t="shared" si="33"/>
        <v>1764.5451608892415</v>
      </c>
      <c r="H110" s="17">
        <v>1746.3925961538464</v>
      </c>
      <c r="I110" s="17">
        <v>1708.799609375</v>
      </c>
      <c r="J110" s="17">
        <v>1659.6532575757565</v>
      </c>
      <c r="K110" s="17">
        <v>1656.2172159090908</v>
      </c>
      <c r="L110" s="17">
        <f t="shared" si="32"/>
        <v>1692.7656697534233</v>
      </c>
      <c r="M110" s="17">
        <v>1634.6999999999998</v>
      </c>
      <c r="N110" s="17">
        <v>1643.7</v>
      </c>
      <c r="O110" s="17">
        <v>1638.3999999999999</v>
      </c>
      <c r="P110" s="17">
        <v>1675.7999999999997</v>
      </c>
      <c r="Q110" s="17">
        <f t="shared" si="37"/>
        <v>1648.1499999999996</v>
      </c>
      <c r="R110" s="17">
        <f t="shared" si="34"/>
        <v>1682.4210833993477</v>
      </c>
      <c r="T110" s="7">
        <f t="shared" si="30"/>
        <v>8.9464533379996387E-3</v>
      </c>
      <c r="V110" s="28">
        <f>+claims!D110</f>
        <v>29</v>
      </c>
      <c r="W110" s="28">
        <f>+claims!E110</f>
        <v>37</v>
      </c>
      <c r="X110" s="28">
        <f>+claims!F110</f>
        <v>23</v>
      </c>
      <c r="Z110" s="7">
        <f t="shared" si="35"/>
        <v>1.6434830143641926E-2</v>
      </c>
      <c r="AA110" s="7">
        <f t="shared" si="36"/>
        <v>2.1857721160773308E-2</v>
      </c>
      <c r="AB110" s="7">
        <f t="shared" si="38"/>
        <v>1.3955040499954498E-2</v>
      </c>
      <c r="AD110" s="7">
        <f t="shared" si="19"/>
        <v>1.7002565660842007E-2</v>
      </c>
    </row>
    <row r="111" spans="1:30" x14ac:dyDescent="0.2">
      <c r="A111" t="s">
        <v>165</v>
      </c>
      <c r="B111" t="s">
        <v>166</v>
      </c>
      <c r="C111" s="17">
        <v>6744.7505769230702</v>
      </c>
      <c r="D111" s="17">
        <v>6417.0549218750002</v>
      </c>
      <c r="E111" s="17">
        <v>6483.9583901515198</v>
      </c>
      <c r="F111" s="17">
        <v>5298.2412310605996</v>
      </c>
      <c r="G111" s="17">
        <f t="shared" si="33"/>
        <v>6236.001280002547</v>
      </c>
      <c r="H111" s="17">
        <v>6564.8265576923104</v>
      </c>
      <c r="I111" s="17">
        <v>6384.9647265624999</v>
      </c>
      <c r="J111" s="17">
        <v>6469.1818181818198</v>
      </c>
      <c r="K111" s="17">
        <v>5200.2996969696997</v>
      </c>
      <c r="L111" s="17">
        <f t="shared" si="32"/>
        <v>6154.8181998515829</v>
      </c>
      <c r="M111" s="17">
        <v>6409</v>
      </c>
      <c r="N111" s="17">
        <v>6468.8</v>
      </c>
      <c r="O111" s="17">
        <v>6388.7999999999993</v>
      </c>
      <c r="P111" s="17">
        <v>5205.2999999999993</v>
      </c>
      <c r="Q111" s="17">
        <f t="shared" si="37"/>
        <v>6117.9749999999995</v>
      </c>
      <c r="R111" s="17">
        <f t="shared" si="34"/>
        <v>6149.927113284285</v>
      </c>
      <c r="T111" s="7">
        <f t="shared" si="30"/>
        <v>3.2702892571892982E-2</v>
      </c>
      <c r="V111" s="28">
        <f>+claims!D111</f>
        <v>89</v>
      </c>
      <c r="W111" s="28">
        <f>+claims!E111</f>
        <v>91</v>
      </c>
      <c r="X111" s="28">
        <f>+claims!F111</f>
        <v>114</v>
      </c>
      <c r="Z111" s="7">
        <f t="shared" si="35"/>
        <v>1.4271966281566198E-2</v>
      </c>
      <c r="AA111" s="7">
        <f t="shared" si="36"/>
        <v>1.4785164572723589E-2</v>
      </c>
      <c r="AB111" s="7">
        <f t="shared" si="38"/>
        <v>1.8633616515268535E-2</v>
      </c>
      <c r="AD111" s="7">
        <f t="shared" si="19"/>
        <v>1.6623857495469827E-2</v>
      </c>
    </row>
    <row r="112" spans="1:30" x14ac:dyDescent="0.2">
      <c r="A112" t="s">
        <v>167</v>
      </c>
      <c r="B112" t="s">
        <v>168</v>
      </c>
      <c r="C112" s="17">
        <v>1730.79230769231</v>
      </c>
      <c r="D112" s="17">
        <v>1759.115234375</v>
      </c>
      <c r="E112" s="17">
        <v>1711.7973484848401</v>
      </c>
      <c r="F112" s="17">
        <v>1321.71022727273</v>
      </c>
      <c r="G112" s="17">
        <f t="shared" si="33"/>
        <v>1630.8537794562199</v>
      </c>
      <c r="H112" s="17">
        <v>1747.7557692307701</v>
      </c>
      <c r="I112" s="17">
        <v>1766.822265625</v>
      </c>
      <c r="J112" s="17">
        <v>1744.7651515151499</v>
      </c>
      <c r="K112" s="17">
        <v>1436.44128787879</v>
      </c>
      <c r="L112" s="17">
        <f t="shared" si="32"/>
        <v>1673.9461185624275</v>
      </c>
      <c r="M112" s="17">
        <v>1779.8999999999999</v>
      </c>
      <c r="N112" s="17">
        <v>1808.8999999999999</v>
      </c>
      <c r="O112" s="17">
        <v>1757.6999999999998</v>
      </c>
      <c r="P112" s="17">
        <v>1465.8000000000002</v>
      </c>
      <c r="Q112" s="17">
        <f t="shared" si="37"/>
        <v>1703.075</v>
      </c>
      <c r="R112" s="17">
        <f t="shared" si="34"/>
        <v>1681.3285027635127</v>
      </c>
      <c r="T112" s="7">
        <f t="shared" si="30"/>
        <v>8.9406434240768117E-3</v>
      </c>
      <c r="V112" s="28">
        <f>+claims!D112</f>
        <v>34</v>
      </c>
      <c r="W112" s="28">
        <f>+claims!E112</f>
        <v>44</v>
      </c>
      <c r="X112" s="28">
        <f>+claims!F112</f>
        <v>27</v>
      </c>
      <c r="Z112" s="7">
        <f t="shared" si="35"/>
        <v>2.0847975721855771E-2</v>
      </c>
      <c r="AA112" s="7">
        <f t="shared" si="36"/>
        <v>2.6285194912836783E-2</v>
      </c>
      <c r="AB112" s="7">
        <f t="shared" si="38"/>
        <v>1.585367643820736E-2</v>
      </c>
      <c r="AD112" s="7">
        <f t="shared" si="19"/>
        <v>2.0163232477025238E-2</v>
      </c>
    </row>
    <row r="113" spans="1:30" x14ac:dyDescent="0.2">
      <c r="A113" t="s">
        <v>169</v>
      </c>
      <c r="B113" t="s">
        <v>170</v>
      </c>
      <c r="C113" s="17">
        <v>6459.3908846153845</v>
      </c>
      <c r="D113" s="17">
        <v>6451.8919726562499</v>
      </c>
      <c r="E113" s="17">
        <v>6275.7238068181896</v>
      </c>
      <c r="F113" s="17">
        <v>4586.9248106060641</v>
      </c>
      <c r="G113" s="17">
        <f t="shared" si="33"/>
        <v>5943.4828686739729</v>
      </c>
      <c r="H113" s="17">
        <v>6609.4164807692332</v>
      </c>
      <c r="I113" s="17">
        <v>6470.9372460937502</v>
      </c>
      <c r="J113" s="17">
        <v>6321.1214583333303</v>
      </c>
      <c r="K113" s="17">
        <v>5157.83</v>
      </c>
      <c r="L113" s="17">
        <f t="shared" si="32"/>
        <v>6139.8262962990793</v>
      </c>
      <c r="M113" s="17">
        <v>6516.2</v>
      </c>
      <c r="N113" s="17">
        <v>6312</v>
      </c>
      <c r="O113" s="17">
        <v>6394.7999999999993</v>
      </c>
      <c r="P113" s="17">
        <v>5194.3999999999996</v>
      </c>
      <c r="Q113" s="17">
        <f t="shared" si="37"/>
        <v>6104.35</v>
      </c>
      <c r="R113" s="17">
        <f t="shared" si="34"/>
        <v>6089.3642435453557</v>
      </c>
      <c r="T113" s="7">
        <f t="shared" si="30"/>
        <v>3.2380843060340309E-2</v>
      </c>
      <c r="V113" s="28">
        <f>+claims!D113</f>
        <v>129</v>
      </c>
      <c r="W113" s="28">
        <f>+claims!E113</f>
        <v>91</v>
      </c>
      <c r="X113" s="28">
        <f>+claims!F113</f>
        <v>112</v>
      </c>
      <c r="Z113" s="7">
        <f t="shared" si="35"/>
        <v>2.1704445499441758E-2</v>
      </c>
      <c r="AA113" s="7">
        <f t="shared" si="36"/>
        <v>1.4821266206643717E-2</v>
      </c>
      <c r="AB113" s="7">
        <f t="shared" si="38"/>
        <v>1.8347571813542799E-2</v>
      </c>
      <c r="AD113" s="7">
        <f t="shared" si="19"/>
        <v>1.7731615558892935E-2</v>
      </c>
    </row>
    <row r="114" spans="1:30" x14ac:dyDescent="0.2">
      <c r="A114" t="s">
        <v>171</v>
      </c>
      <c r="B114" t="s">
        <v>172</v>
      </c>
      <c r="C114" s="17">
        <v>1643.42609615385</v>
      </c>
      <c r="D114" s="17">
        <v>1615.7510546875001</v>
      </c>
      <c r="E114" s="17">
        <v>1599.69945075757</v>
      </c>
      <c r="F114" s="17">
        <v>1102.24873106061</v>
      </c>
      <c r="G114" s="17">
        <f t="shared" si="33"/>
        <v>1490.2813331648827</v>
      </c>
      <c r="H114" s="17">
        <v>1623.7</v>
      </c>
      <c r="I114" s="17">
        <v>1583.26</v>
      </c>
      <c r="J114" s="17">
        <v>1580.15</v>
      </c>
      <c r="K114" s="17">
        <v>1020.02</v>
      </c>
      <c r="L114" s="17">
        <f t="shared" si="32"/>
        <v>1451.7825000000003</v>
      </c>
      <c r="M114" s="17">
        <v>1490.6000000000001</v>
      </c>
      <c r="N114" s="17">
        <v>1429.3</v>
      </c>
      <c r="O114" s="17">
        <v>1460.6</v>
      </c>
      <c r="P114" s="17">
        <v>952.5</v>
      </c>
      <c r="Q114" s="17">
        <f t="shared" si="37"/>
        <v>1333.25</v>
      </c>
      <c r="R114" s="17">
        <f t="shared" si="34"/>
        <v>1398.9327221941473</v>
      </c>
      <c r="T114" s="7">
        <f t="shared" si="30"/>
        <v>7.4389737774939752E-3</v>
      </c>
      <c r="V114" s="28">
        <f>+claims!D114</f>
        <v>30</v>
      </c>
      <c r="W114" s="28">
        <f>+claims!E114</f>
        <v>24</v>
      </c>
      <c r="X114" s="28">
        <f>+claims!F114</f>
        <v>20</v>
      </c>
      <c r="Z114" s="7">
        <f t="shared" si="35"/>
        <v>2.0130427277304453E-2</v>
      </c>
      <c r="AA114" s="7">
        <f t="shared" si="36"/>
        <v>1.6531401914542981E-2</v>
      </c>
      <c r="AB114" s="7">
        <f t="shared" si="38"/>
        <v>1.5000937558597412E-2</v>
      </c>
      <c r="AD114" s="7">
        <f t="shared" si="19"/>
        <v>1.6366007297030444E-2</v>
      </c>
    </row>
    <row r="115" spans="1:30" x14ac:dyDescent="0.2">
      <c r="A115" t="s">
        <v>173</v>
      </c>
      <c r="B115" t="s">
        <v>174</v>
      </c>
      <c r="C115" s="17">
        <v>847.18959615384597</v>
      </c>
      <c r="D115" s="17">
        <v>822.74439453125001</v>
      </c>
      <c r="E115" s="17">
        <v>844.84232954545405</v>
      </c>
      <c r="F115" s="17">
        <v>623.82392045454606</v>
      </c>
      <c r="G115" s="17">
        <f t="shared" si="33"/>
        <v>784.65006017127405</v>
      </c>
      <c r="H115" s="17">
        <v>857.83942307692303</v>
      </c>
      <c r="I115" s="17">
        <v>804.61417968750004</v>
      </c>
      <c r="J115" s="17">
        <v>832.63058712121199</v>
      </c>
      <c r="K115" s="17">
        <v>679.76289772727205</v>
      </c>
      <c r="L115" s="17">
        <f t="shared" si="32"/>
        <v>793.7117719032268</v>
      </c>
      <c r="M115" s="17">
        <v>811.59999999999991</v>
      </c>
      <c r="N115" s="17">
        <v>802</v>
      </c>
      <c r="O115" s="17">
        <v>808.40000000000009</v>
      </c>
      <c r="P115" s="17">
        <v>591.4</v>
      </c>
      <c r="Q115" s="17">
        <f t="shared" si="37"/>
        <v>753.35</v>
      </c>
      <c r="R115" s="17">
        <f t="shared" si="34"/>
        <v>772.02060066295462</v>
      </c>
      <c r="T115" s="7">
        <f t="shared" si="30"/>
        <v>4.1053017867858791E-3</v>
      </c>
      <c r="V115" s="28">
        <f>+claims!D115</f>
        <v>14</v>
      </c>
      <c r="W115" s="28">
        <f>+claims!E115</f>
        <v>18</v>
      </c>
      <c r="X115" s="28">
        <f>+claims!F115</f>
        <v>14</v>
      </c>
      <c r="Z115" s="7">
        <f t="shared" si="35"/>
        <v>1.784234872414853E-2</v>
      </c>
      <c r="AA115" s="7">
        <f t="shared" si="36"/>
        <v>2.2678257570551249E-2</v>
      </c>
      <c r="AB115" s="7">
        <f t="shared" si="38"/>
        <v>1.8583659653547486E-2</v>
      </c>
      <c r="AD115" s="7">
        <f t="shared" si="19"/>
        <v>1.9824973804315582E-2</v>
      </c>
    </row>
    <row r="116" spans="1:30" x14ac:dyDescent="0.2">
      <c r="A116" t="s">
        <v>175</v>
      </c>
      <c r="B116" t="s">
        <v>176</v>
      </c>
      <c r="C116" s="17">
        <v>948.95236538461597</v>
      </c>
      <c r="D116" s="17">
        <v>984.03546874999995</v>
      </c>
      <c r="E116" s="17">
        <v>1000.2904734848501</v>
      </c>
      <c r="F116" s="17">
        <v>878.14526515151601</v>
      </c>
      <c r="G116" s="17">
        <f t="shared" si="33"/>
        <v>952.8558931927455</v>
      </c>
      <c r="H116" s="17">
        <v>1018.33</v>
      </c>
      <c r="I116" s="17">
        <v>1064.26</v>
      </c>
      <c r="J116" s="17">
        <v>1063.1600000000001</v>
      </c>
      <c r="K116" s="17">
        <v>778.43</v>
      </c>
      <c r="L116" s="17">
        <f t="shared" si="32"/>
        <v>981.04499999999996</v>
      </c>
      <c r="M116" s="17">
        <v>957.5</v>
      </c>
      <c r="N116" s="17">
        <v>1095.7</v>
      </c>
      <c r="O116" s="17">
        <v>1033.2</v>
      </c>
      <c r="P116" s="17">
        <v>772.4</v>
      </c>
      <c r="Q116" s="17">
        <f t="shared" si="37"/>
        <v>964.69999999999993</v>
      </c>
      <c r="R116" s="17">
        <f t="shared" si="34"/>
        <v>968.1743155321243</v>
      </c>
      <c r="T116" s="7">
        <f t="shared" si="30"/>
        <v>5.148370061707019E-3</v>
      </c>
      <c r="V116" s="28">
        <f>+claims!D116</f>
        <v>9</v>
      </c>
      <c r="W116" s="28">
        <f>+claims!E116</f>
        <v>3</v>
      </c>
      <c r="X116" s="28">
        <f>+claims!F116</f>
        <v>3</v>
      </c>
      <c r="Z116" s="7">
        <f t="shared" si="35"/>
        <v>9.4452897487400673E-3</v>
      </c>
      <c r="AA116" s="7">
        <f t="shared" si="36"/>
        <v>3.0579637019708577E-3</v>
      </c>
      <c r="AB116" s="7">
        <f t="shared" si="38"/>
        <v>3.1097750596040222E-3</v>
      </c>
      <c r="AD116" s="7">
        <f t="shared" si="19"/>
        <v>4.148423721915641E-3</v>
      </c>
    </row>
    <row r="117" spans="1:30" x14ac:dyDescent="0.2">
      <c r="A117" t="s">
        <v>177</v>
      </c>
      <c r="B117" t="s">
        <v>545</v>
      </c>
      <c r="C117" s="17">
        <v>5310.3720192307701</v>
      </c>
      <c r="D117" s="17">
        <v>5434.5984960937503</v>
      </c>
      <c r="E117" s="17">
        <v>5222.5396969697003</v>
      </c>
      <c r="F117" s="17">
        <v>5468.27613636364</v>
      </c>
      <c r="G117" s="17">
        <f t="shared" si="33"/>
        <v>5358.9465871644643</v>
      </c>
      <c r="H117" s="17">
        <v>5375.1267692307702</v>
      </c>
      <c r="I117" s="17">
        <v>5474.5184179687503</v>
      </c>
      <c r="J117" s="17">
        <v>5319.6949621212098</v>
      </c>
      <c r="K117" s="17">
        <v>5276.47130681818</v>
      </c>
      <c r="L117" s="17">
        <f t="shared" si="32"/>
        <v>5361.4528640347271</v>
      </c>
      <c r="M117" s="17">
        <v>5260.3</v>
      </c>
      <c r="N117" s="17">
        <v>5248.7</v>
      </c>
      <c r="O117" s="17">
        <v>5168</v>
      </c>
      <c r="P117" s="17">
        <v>5231.7</v>
      </c>
      <c r="Q117" s="17">
        <f t="shared" si="37"/>
        <v>5227.1750000000002</v>
      </c>
      <c r="R117" s="17">
        <f t="shared" si="34"/>
        <v>5293.8962192056533</v>
      </c>
      <c r="T117" s="7">
        <f t="shared" si="30"/>
        <v>2.8150857100317322E-2</v>
      </c>
      <c r="V117" s="28">
        <f>+claims!D117</f>
        <v>78</v>
      </c>
      <c r="W117" s="28">
        <f>+claims!E117</f>
        <v>89</v>
      </c>
      <c r="X117" s="28">
        <f>+claims!F117</f>
        <v>96</v>
      </c>
      <c r="Z117" s="7">
        <f t="shared" si="35"/>
        <v>1.4555099352328403E-2</v>
      </c>
      <c r="AA117" s="7">
        <f t="shared" si="36"/>
        <v>1.6599978076282784E-2</v>
      </c>
      <c r="AB117" s="7">
        <f t="shared" si="38"/>
        <v>1.8365560747440061E-2</v>
      </c>
      <c r="AD117" s="7">
        <f t="shared" si="19"/>
        <v>1.7141956291202357E-2</v>
      </c>
    </row>
    <row r="118" spans="1:30" x14ac:dyDescent="0.2">
      <c r="A118" t="s">
        <v>178</v>
      </c>
      <c r="B118" t="s">
        <v>179</v>
      </c>
      <c r="C118" s="17">
        <v>5463.635961538469</v>
      </c>
      <c r="D118" s="17">
        <v>5373.0052734374995</v>
      </c>
      <c r="E118" s="17">
        <v>5533.7772727272795</v>
      </c>
      <c r="F118" s="17">
        <v>4280.99</v>
      </c>
      <c r="G118" s="17">
        <f t="shared" si="33"/>
        <v>5162.8521269258126</v>
      </c>
      <c r="H118" s="17">
        <v>5756.5580769230774</v>
      </c>
      <c r="I118" s="17">
        <v>5449.4867187499995</v>
      </c>
      <c r="J118" s="17">
        <v>5642.6840909090924</v>
      </c>
      <c r="K118" s="17">
        <v>4348.7013257575818</v>
      </c>
      <c r="L118" s="17">
        <f t="shared" si="32"/>
        <v>5299.3575530849375</v>
      </c>
      <c r="M118" s="17">
        <v>5759.1</v>
      </c>
      <c r="N118" s="17">
        <v>5332.3</v>
      </c>
      <c r="O118" s="17">
        <v>5236.3999999999996</v>
      </c>
      <c r="P118" s="17">
        <v>4281.2999999999993</v>
      </c>
      <c r="Q118" s="17">
        <f t="shared" si="37"/>
        <v>5152.2749999999996</v>
      </c>
      <c r="R118" s="17">
        <f t="shared" si="34"/>
        <v>5203.0653721826138</v>
      </c>
      <c r="T118" s="7">
        <f t="shared" si="30"/>
        <v>2.7667854395132058E-2</v>
      </c>
      <c r="V118" s="28">
        <f>+claims!D118</f>
        <v>79</v>
      </c>
      <c r="W118" s="28">
        <f>+claims!E118</f>
        <v>80</v>
      </c>
      <c r="X118" s="28">
        <f>+claims!F118</f>
        <v>65</v>
      </c>
      <c r="Z118" s="7">
        <f t="shared" si="35"/>
        <v>1.5301619736112807E-2</v>
      </c>
      <c r="AA118" s="7">
        <f t="shared" si="36"/>
        <v>1.5096169525951171E-2</v>
      </c>
      <c r="AB118" s="7">
        <f t="shared" si="38"/>
        <v>1.2615786230354554E-2</v>
      </c>
      <c r="AD118" s="7">
        <f t="shared" si="19"/>
        <v>1.3890219579846467E-2</v>
      </c>
    </row>
    <row r="119" spans="1:30" x14ac:dyDescent="0.2">
      <c r="A119" t="s">
        <v>180</v>
      </c>
      <c r="B119" t="s">
        <v>181</v>
      </c>
      <c r="C119" s="17">
        <v>2224.0065961538498</v>
      </c>
      <c r="D119" s="17">
        <v>2142.0314062500001</v>
      </c>
      <c r="E119" s="17">
        <v>2267.1399810606099</v>
      </c>
      <c r="F119" s="17">
        <v>1652.1220454545501</v>
      </c>
      <c r="G119" s="17">
        <f t="shared" si="33"/>
        <v>2071.3250072297524</v>
      </c>
      <c r="H119" s="17">
        <v>2305.74778846154</v>
      </c>
      <c r="I119" s="17">
        <v>1923.63</v>
      </c>
      <c r="J119" s="17">
        <v>2234.29</v>
      </c>
      <c r="K119" s="17">
        <v>1743.2</v>
      </c>
      <c r="L119" s="17">
        <f t="shared" si="32"/>
        <v>2051.7169471153852</v>
      </c>
      <c r="M119" s="17">
        <v>2194.8000000000002</v>
      </c>
      <c r="N119" s="17">
        <v>2243.6999999999998</v>
      </c>
      <c r="O119" s="17">
        <v>2341.6000000000004</v>
      </c>
      <c r="P119" s="17">
        <v>1695.4</v>
      </c>
      <c r="Q119" s="17">
        <f t="shared" si="37"/>
        <v>2118.875</v>
      </c>
      <c r="R119" s="17">
        <f t="shared" si="34"/>
        <v>2088.5639835767538</v>
      </c>
      <c r="T119" s="7">
        <f t="shared" si="30"/>
        <v>1.1106161475783678E-2</v>
      </c>
      <c r="V119" s="28">
        <f>+claims!D119</f>
        <v>23</v>
      </c>
      <c r="W119" s="28">
        <f>+claims!E119</f>
        <v>25</v>
      </c>
      <c r="X119" s="28">
        <f>+claims!F119</f>
        <v>14</v>
      </c>
      <c r="Z119" s="7">
        <f t="shared" si="35"/>
        <v>1.1104003437278459E-2</v>
      </c>
      <c r="AA119" s="7">
        <f t="shared" si="36"/>
        <v>1.218491665487717E-2</v>
      </c>
      <c r="AB119" s="7">
        <f t="shared" si="38"/>
        <v>6.6072798065010914E-3</v>
      </c>
      <c r="AD119" s="7">
        <f t="shared" si="19"/>
        <v>9.2159460277560119E-3</v>
      </c>
    </row>
    <row r="120" spans="1:30" x14ac:dyDescent="0.2">
      <c r="A120" t="s">
        <v>182</v>
      </c>
      <c r="B120" s="47" t="s">
        <v>572</v>
      </c>
      <c r="C120" s="17">
        <v>4179.5729038461504</v>
      </c>
      <c r="D120" s="17">
        <v>4056.4081640625</v>
      </c>
      <c r="E120" s="17">
        <v>4138.5926136363596</v>
      </c>
      <c r="F120" s="17">
        <v>3233.9042234848498</v>
      </c>
      <c r="G120" s="17">
        <f t="shared" si="33"/>
        <v>3902.1194762574651</v>
      </c>
      <c r="H120" s="17">
        <v>4308.5918653846102</v>
      </c>
      <c r="I120" s="17">
        <v>4145.8728906249999</v>
      </c>
      <c r="J120" s="17">
        <v>4231.0010227272696</v>
      </c>
      <c r="K120" s="17">
        <v>3250.2265719697002</v>
      </c>
      <c r="L120" s="17">
        <f t="shared" si="32"/>
        <v>3983.9230876766446</v>
      </c>
      <c r="M120" s="17">
        <v>4399.1000000000004</v>
      </c>
      <c r="N120" s="17">
        <v>4244.7000000000007</v>
      </c>
      <c r="O120" s="17">
        <v>4312.1000000000004</v>
      </c>
      <c r="P120" s="17">
        <v>3348.2</v>
      </c>
      <c r="Q120" s="17">
        <f t="shared" si="37"/>
        <v>4076.0250000000005</v>
      </c>
      <c r="R120" s="17">
        <f t="shared" si="34"/>
        <v>4016.3401086017925</v>
      </c>
      <c r="T120" s="7">
        <f t="shared" si="30"/>
        <v>2.1357316385111742E-2</v>
      </c>
      <c r="V120" s="28">
        <f>+claims!D120</f>
        <v>69</v>
      </c>
      <c r="W120" s="28">
        <f>+claims!E120</f>
        <v>72</v>
      </c>
      <c r="X120" s="28">
        <f>+claims!F120</f>
        <v>72</v>
      </c>
      <c r="Z120" s="7">
        <f t="shared" si="35"/>
        <v>1.7682697933733723E-2</v>
      </c>
      <c r="AA120" s="7">
        <f t="shared" si="36"/>
        <v>1.8072638054362933E-2</v>
      </c>
      <c r="AB120" s="7">
        <f t="shared" si="38"/>
        <v>1.7664268496881151E-2</v>
      </c>
      <c r="AD120" s="7">
        <f t="shared" si="19"/>
        <v>1.7803463255517172E-2</v>
      </c>
    </row>
    <row r="121" spans="1:30" x14ac:dyDescent="0.2">
      <c r="A121" t="s">
        <v>183</v>
      </c>
      <c r="B121" t="s">
        <v>184</v>
      </c>
      <c r="C121" s="17">
        <v>1998.0995769230799</v>
      </c>
      <c r="D121" s="17">
        <v>1891.77</v>
      </c>
      <c r="E121" s="17">
        <v>1950.46785984849</v>
      </c>
      <c r="F121" s="17">
        <v>1308.9801136363601</v>
      </c>
      <c r="G121" s="17">
        <f t="shared" si="33"/>
        <v>1787.3293876019825</v>
      </c>
      <c r="H121" s="17">
        <v>2010.6949230769301</v>
      </c>
      <c r="I121" s="17">
        <v>1642.9033789062501</v>
      </c>
      <c r="J121" s="17">
        <v>1901.54818181818</v>
      </c>
      <c r="K121" s="17">
        <v>1698.6755681818199</v>
      </c>
      <c r="L121" s="17">
        <f t="shared" si="32"/>
        <v>1813.4555129957948</v>
      </c>
      <c r="M121" s="17">
        <v>1818</v>
      </c>
      <c r="N121" s="17">
        <v>1897.7</v>
      </c>
      <c r="O121" s="17">
        <v>1929</v>
      </c>
      <c r="P121" s="17">
        <v>1730.6</v>
      </c>
      <c r="Q121" s="17">
        <f t="shared" si="37"/>
        <v>1843.8249999999998</v>
      </c>
      <c r="R121" s="17">
        <f t="shared" si="34"/>
        <v>1824.285902265595</v>
      </c>
      <c r="T121" s="7">
        <f t="shared" si="30"/>
        <v>9.7008346250709171E-3</v>
      </c>
      <c r="V121" s="28">
        <f>+claims!D121</f>
        <v>40</v>
      </c>
      <c r="W121" s="28">
        <f>+claims!E121</f>
        <v>25</v>
      </c>
      <c r="X121" s="28">
        <f>+claims!F121</f>
        <v>37</v>
      </c>
      <c r="Z121" s="7">
        <f t="shared" si="35"/>
        <v>2.2379758469515825E-2</v>
      </c>
      <c r="AA121" s="7">
        <f t="shared" si="36"/>
        <v>1.378583583707574E-2</v>
      </c>
      <c r="AB121" s="7">
        <f t="shared" si="38"/>
        <v>2.0066980326224022E-2</v>
      </c>
      <c r="AD121" s="7">
        <f t="shared" si="19"/>
        <v>1.8358728520389896E-2</v>
      </c>
    </row>
    <row r="122" spans="1:30" x14ac:dyDescent="0.2">
      <c r="A122" t="s">
        <v>185</v>
      </c>
      <c r="B122" t="s">
        <v>186</v>
      </c>
      <c r="C122" s="17">
        <v>586.01223076923043</v>
      </c>
      <c r="D122" s="17">
        <v>566.79037109374997</v>
      </c>
      <c r="E122" s="17">
        <v>552.47289772727265</v>
      </c>
      <c r="F122" s="17">
        <v>459.08643939393977</v>
      </c>
      <c r="G122" s="17">
        <f t="shared" si="33"/>
        <v>541.09048474604811</v>
      </c>
      <c r="H122" s="17">
        <v>564.03826923076986</v>
      </c>
      <c r="I122" s="17">
        <v>536.76859375000004</v>
      </c>
      <c r="J122" s="17">
        <v>528.3975378787884</v>
      </c>
      <c r="K122" s="17">
        <v>435.92232954545409</v>
      </c>
      <c r="L122" s="17">
        <f t="shared" si="32"/>
        <v>516.28168260125312</v>
      </c>
      <c r="M122" s="17">
        <v>541.70000000000005</v>
      </c>
      <c r="N122" s="17">
        <v>515.20000000000005</v>
      </c>
      <c r="O122" s="17">
        <v>511.4</v>
      </c>
      <c r="P122" s="17">
        <v>435.9</v>
      </c>
      <c r="Q122" s="17">
        <f t="shared" si="37"/>
        <v>501.05000000000007</v>
      </c>
      <c r="R122" s="17">
        <f t="shared" si="34"/>
        <v>512.80064165809245</v>
      </c>
      <c r="T122" s="7">
        <f t="shared" si="30"/>
        <v>2.7268720402747284E-3</v>
      </c>
      <c r="V122" s="28">
        <f>+claims!D122</f>
        <v>10</v>
      </c>
      <c r="W122" s="28">
        <f>+claims!E122</f>
        <v>8</v>
      </c>
      <c r="X122" s="28">
        <f>+claims!F122</f>
        <v>1</v>
      </c>
      <c r="Z122" s="7">
        <f t="shared" si="35"/>
        <v>1.8481197289383744E-2</v>
      </c>
      <c r="AA122" s="7">
        <f t="shared" si="36"/>
        <v>1.5495417074827249E-2</v>
      </c>
      <c r="AB122" s="7">
        <f t="shared" si="38"/>
        <v>1.9958088015168142E-3</v>
      </c>
      <c r="AD122" s="7">
        <f t="shared" si="19"/>
        <v>9.2432429739314481E-3</v>
      </c>
    </row>
    <row r="123" spans="1:30" x14ac:dyDescent="0.2">
      <c r="A123" t="s">
        <v>187</v>
      </c>
      <c r="B123" t="s">
        <v>546</v>
      </c>
      <c r="C123" s="17">
        <v>18.184615384615402</v>
      </c>
      <c r="D123" s="17">
        <v>17.6875</v>
      </c>
      <c r="E123" s="17">
        <v>17.636363636363701</v>
      </c>
      <c r="F123" s="17">
        <v>17.727272727272702</v>
      </c>
      <c r="G123" s="17">
        <f t="shared" si="33"/>
        <v>17.80893793706295</v>
      </c>
      <c r="H123" s="17">
        <v>19.807692307692299</v>
      </c>
      <c r="I123" s="17">
        <v>19.6875</v>
      </c>
      <c r="J123" s="17">
        <v>19.5</v>
      </c>
      <c r="K123" s="17">
        <v>20.1666666666667</v>
      </c>
      <c r="L123" s="17">
        <f t="shared" si="32"/>
        <v>19.790464743589752</v>
      </c>
      <c r="M123" s="17">
        <v>20.5</v>
      </c>
      <c r="N123" s="17">
        <v>20.5</v>
      </c>
      <c r="O123" s="17">
        <v>20.5</v>
      </c>
      <c r="P123" s="17">
        <v>20.5</v>
      </c>
      <c r="Q123" s="17">
        <f t="shared" si="37"/>
        <v>20.5</v>
      </c>
      <c r="R123" s="17">
        <f t="shared" si="34"/>
        <v>19.814977904040408</v>
      </c>
      <c r="T123" s="7">
        <f t="shared" si="30"/>
        <v>1.053682558790859E-4</v>
      </c>
      <c r="V123" s="28">
        <f>+claims!D123</f>
        <v>0</v>
      </c>
      <c r="W123" s="28">
        <f>+claims!E123</f>
        <v>0</v>
      </c>
      <c r="X123" s="28">
        <f>+claims!F123</f>
        <v>0</v>
      </c>
      <c r="Z123" s="7">
        <f t="shared" si="35"/>
        <v>0</v>
      </c>
      <c r="AA123" s="7">
        <f t="shared" si="36"/>
        <v>0</v>
      </c>
      <c r="AB123" s="7">
        <f t="shared" si="38"/>
        <v>0</v>
      </c>
      <c r="AD123" s="7">
        <f t="shared" si="19"/>
        <v>0</v>
      </c>
    </row>
    <row r="124" spans="1:30" x14ac:dyDescent="0.2">
      <c r="A124" t="s">
        <v>188</v>
      </c>
      <c r="B124" t="s">
        <v>189</v>
      </c>
      <c r="C124" s="17">
        <v>1000.4392884615399</v>
      </c>
      <c r="D124" s="17">
        <v>895.01517578125004</v>
      </c>
      <c r="E124" s="17">
        <v>806.25303030302996</v>
      </c>
      <c r="F124" s="17">
        <v>723.38143939393899</v>
      </c>
      <c r="G124" s="17">
        <f t="shared" si="33"/>
        <v>856.27223348493976</v>
      </c>
      <c r="H124" s="17">
        <v>1027.3885384615401</v>
      </c>
      <c r="I124" s="17">
        <v>1018.204140625</v>
      </c>
      <c r="J124" s="17">
        <v>993.27407196969705</v>
      </c>
      <c r="K124" s="17">
        <v>690.606723484849</v>
      </c>
      <c r="L124" s="17">
        <f t="shared" si="32"/>
        <v>932.36836863527151</v>
      </c>
      <c r="M124" s="17">
        <v>1021.6999999999999</v>
      </c>
      <c r="N124" s="17">
        <v>1004.5999999999999</v>
      </c>
      <c r="O124" s="17">
        <v>983.59999999999991</v>
      </c>
      <c r="P124" s="17">
        <v>688.90000000000009</v>
      </c>
      <c r="Q124" s="17">
        <f t="shared" si="37"/>
        <v>924.69999999999993</v>
      </c>
      <c r="R124" s="17">
        <f t="shared" si="34"/>
        <v>915.85149512591363</v>
      </c>
      <c r="T124" s="7">
        <f t="shared" si="30"/>
        <v>4.8701378902871913E-3</v>
      </c>
      <c r="V124" s="28">
        <f>+claims!D124</f>
        <v>9</v>
      </c>
      <c r="W124" s="28">
        <f>+claims!E124</f>
        <v>18</v>
      </c>
      <c r="X124" s="28">
        <f>+claims!F124</f>
        <v>14</v>
      </c>
      <c r="Z124" s="7">
        <f t="shared" si="35"/>
        <v>1.05106759837008E-2</v>
      </c>
      <c r="AA124" s="7">
        <f t="shared" si="36"/>
        <v>1.9305674243697266E-2</v>
      </c>
      <c r="AB124" s="7">
        <f t="shared" si="38"/>
        <v>1.5140045420136262E-2</v>
      </c>
      <c r="AD124" s="7">
        <f t="shared" si="19"/>
        <v>1.5757026788584021E-2</v>
      </c>
    </row>
    <row r="125" spans="1:30" x14ac:dyDescent="0.2">
      <c r="A125" t="s">
        <v>190</v>
      </c>
      <c r="B125" t="s">
        <v>191</v>
      </c>
      <c r="C125" s="17">
        <v>1478.95134615385</v>
      </c>
      <c r="D125" s="17">
        <v>1522.7212890625001</v>
      </c>
      <c r="E125" s="17">
        <v>1519.6327651515201</v>
      </c>
      <c r="F125" s="17">
        <v>1523.5893939393945</v>
      </c>
      <c r="G125" s="17">
        <f t="shared" si="33"/>
        <v>1511.2236985768161</v>
      </c>
      <c r="H125" s="17">
        <v>1494.8694230769277</v>
      </c>
      <c r="I125" s="17">
        <v>1506.7876953125001</v>
      </c>
      <c r="J125" s="17">
        <v>1512.0452651515154</v>
      </c>
      <c r="K125" s="17">
        <v>1519.7234848484854</v>
      </c>
      <c r="L125" s="17">
        <f t="shared" si="32"/>
        <v>1508.3564670973569</v>
      </c>
      <c r="M125" s="17">
        <v>1461</v>
      </c>
      <c r="N125" s="17">
        <v>1464.1999999999998</v>
      </c>
      <c r="O125" s="17">
        <v>1469.6</v>
      </c>
      <c r="P125" s="17">
        <v>1507.1</v>
      </c>
      <c r="Q125" s="17">
        <f t="shared" si="37"/>
        <v>1475.4749999999999</v>
      </c>
      <c r="R125" s="17">
        <f t="shared" si="34"/>
        <v>1492.3936054619214</v>
      </c>
      <c r="T125" s="7">
        <f t="shared" si="30"/>
        <v>7.9359619805863518E-3</v>
      </c>
      <c r="V125" s="28">
        <f>+claims!D125</f>
        <v>34</v>
      </c>
      <c r="W125" s="28">
        <f>+claims!E125</f>
        <v>30</v>
      </c>
      <c r="X125" s="28">
        <f>+claims!F125</f>
        <v>21</v>
      </c>
      <c r="Z125" s="7">
        <f t="shared" si="35"/>
        <v>2.2498323730642426E-2</v>
      </c>
      <c r="AA125" s="7">
        <f t="shared" si="36"/>
        <v>1.9889197715796746E-2</v>
      </c>
      <c r="AB125" s="7">
        <f t="shared" si="38"/>
        <v>1.4232704722208103E-2</v>
      </c>
      <c r="AD125" s="7">
        <f t="shared" si="19"/>
        <v>1.7495805554810038E-2</v>
      </c>
    </row>
    <row r="126" spans="1:30" x14ac:dyDescent="0.2">
      <c r="A126" t="s">
        <v>192</v>
      </c>
      <c r="B126" t="s">
        <v>547</v>
      </c>
      <c r="C126" s="17">
        <v>390.87390384615401</v>
      </c>
      <c r="D126" s="17">
        <v>391.28812499999998</v>
      </c>
      <c r="E126" s="17">
        <v>400.431193181818</v>
      </c>
      <c r="F126" s="17">
        <v>327.113787878788</v>
      </c>
      <c r="G126" s="17">
        <f t="shared" si="33"/>
        <v>377.42675247669001</v>
      </c>
      <c r="H126" s="17">
        <v>433.38959615384601</v>
      </c>
      <c r="I126" s="17">
        <v>418.02033203125001</v>
      </c>
      <c r="J126" s="17">
        <v>418.59723484848502</v>
      </c>
      <c r="K126" s="17">
        <v>325.17344696969701</v>
      </c>
      <c r="L126" s="17">
        <f t="shared" si="32"/>
        <v>398.79515250081954</v>
      </c>
      <c r="M126" s="17">
        <v>439.9</v>
      </c>
      <c r="N126" s="17">
        <v>427.2</v>
      </c>
      <c r="O126" s="17">
        <v>436.70000000000005</v>
      </c>
      <c r="P126" s="17">
        <v>344.3</v>
      </c>
      <c r="Q126" s="17">
        <f t="shared" si="37"/>
        <v>412.02499999999998</v>
      </c>
      <c r="R126" s="17">
        <f t="shared" si="34"/>
        <v>401.84867624638815</v>
      </c>
      <c r="T126" s="7">
        <f t="shared" si="30"/>
        <v>2.1368731445704785E-3</v>
      </c>
      <c r="V126" s="28">
        <f>+claims!D126</f>
        <v>5</v>
      </c>
      <c r="W126" s="28">
        <f>+claims!E126</f>
        <v>7</v>
      </c>
      <c r="X126" s="28">
        <f>+claims!F126</f>
        <v>3</v>
      </c>
      <c r="Z126" s="7">
        <f t="shared" si="35"/>
        <v>1.3247603587159078E-2</v>
      </c>
      <c r="AA126" s="7">
        <f t="shared" si="36"/>
        <v>1.7552871332821969E-2</v>
      </c>
      <c r="AB126" s="7">
        <f t="shared" si="38"/>
        <v>7.2811115830350107E-3</v>
      </c>
      <c r="AD126" s="7">
        <f t="shared" si="19"/>
        <v>1.1699446833651343E-2</v>
      </c>
    </row>
    <row r="127" spans="1:30" x14ac:dyDescent="0.2">
      <c r="A127" t="s">
        <v>482</v>
      </c>
      <c r="B127" t="s">
        <v>483</v>
      </c>
      <c r="C127" s="17">
        <v>175.73307692307699</v>
      </c>
      <c r="D127" s="17">
        <v>201.89785156249999</v>
      </c>
      <c r="E127" s="17">
        <v>190.81458333333353</v>
      </c>
      <c r="F127" s="17">
        <v>194.94</v>
      </c>
      <c r="G127" s="17">
        <f t="shared" si="33"/>
        <v>190.84637795472764</v>
      </c>
      <c r="H127" s="17">
        <v>250.71653846153831</v>
      </c>
      <c r="I127" s="17">
        <v>254.92265625000002</v>
      </c>
      <c r="J127" s="17">
        <v>265.02405303030258</v>
      </c>
      <c r="K127" s="17">
        <v>219.73636363636399</v>
      </c>
      <c r="L127" s="17">
        <f t="shared" si="32"/>
        <v>247.59990284455122</v>
      </c>
      <c r="M127" s="17">
        <v>170.7</v>
      </c>
      <c r="N127" s="17">
        <v>365.29999999999995</v>
      </c>
      <c r="O127" s="17">
        <v>360.3</v>
      </c>
      <c r="P127" s="17">
        <v>385.2</v>
      </c>
      <c r="Q127" s="17">
        <f t="shared" si="37"/>
        <v>320.375</v>
      </c>
      <c r="R127" s="17">
        <f>IF(G127&gt;0,(+G127+(L127*2)+(Q127*3))/6,IF(L127&gt;0,((L127*2)+(Q127*3))/5,Q127))</f>
        <v>274.52853060730502</v>
      </c>
      <c r="T127" s="7">
        <f t="shared" si="30"/>
        <v>1.4598347068174955E-3</v>
      </c>
      <c r="V127" s="28">
        <f>+claims!D127</f>
        <v>3</v>
      </c>
      <c r="W127" s="28">
        <f>+claims!E127</f>
        <v>1</v>
      </c>
      <c r="X127" s="28">
        <f>+claims!F127</f>
        <v>3</v>
      </c>
      <c r="Z127" s="7">
        <f>IF(G127&gt;100,IF(V127&lt;1,0,+V127/G127),IF(V127&lt;1,0,+V127/100))</f>
        <v>1.5719449497289682E-2</v>
      </c>
      <c r="AA127" s="7">
        <f>IF(L127&gt;100,IF(W127&lt;1,0,+W127/L127),IF(W127&lt;1,0,+W127/100))</f>
        <v>4.0387737980164817E-3</v>
      </c>
      <c r="AB127" s="7">
        <f>IF(Q127&gt;100,IF(X127&lt;1,0,+X127/Q127),IF(X127&lt;1,0,+X127/100))</f>
        <v>9.364026531408505E-3</v>
      </c>
      <c r="AD127" s="7">
        <f t="shared" si="19"/>
        <v>8.6481794479246945E-3</v>
      </c>
    </row>
    <row r="128" spans="1:30" x14ac:dyDescent="0.2">
      <c r="A128" t="s">
        <v>193</v>
      </c>
      <c r="B128" t="s">
        <v>506</v>
      </c>
      <c r="C128" s="17">
        <v>410.040980769231</v>
      </c>
      <c r="D128" s="17">
        <v>398.79423828124999</v>
      </c>
      <c r="E128" s="17">
        <v>403.46185606060601</v>
      </c>
      <c r="F128" s="17">
        <v>297.846742424242</v>
      </c>
      <c r="G128" s="17">
        <f t="shared" si="33"/>
        <v>377.53595438383223</v>
      </c>
      <c r="H128" s="17">
        <v>405.66303846153801</v>
      </c>
      <c r="I128" s="17">
        <v>384.15625</v>
      </c>
      <c r="J128" s="17">
        <v>402.070265151515</v>
      </c>
      <c r="K128" s="17">
        <v>296.34583333333302</v>
      </c>
      <c r="L128" s="17">
        <f t="shared" si="32"/>
        <v>372.05884673659654</v>
      </c>
      <c r="M128" s="17">
        <v>403.8</v>
      </c>
      <c r="N128" s="17">
        <v>388.7</v>
      </c>
      <c r="O128" s="17">
        <v>402.8</v>
      </c>
      <c r="P128" s="17">
        <v>275.3</v>
      </c>
      <c r="Q128" s="17">
        <f t="shared" si="37"/>
        <v>367.65</v>
      </c>
      <c r="R128" s="17">
        <f t="shared" si="34"/>
        <v>370.76727464283749</v>
      </c>
      <c r="T128" s="7">
        <f t="shared" si="30"/>
        <v>1.9715944804657983E-3</v>
      </c>
      <c r="V128" s="28">
        <f>+claims!D128</f>
        <v>24</v>
      </c>
      <c r="W128" s="28">
        <f>+claims!E128</f>
        <v>26</v>
      </c>
      <c r="X128" s="28">
        <f>+claims!F128</f>
        <v>26</v>
      </c>
      <c r="Z128" s="7">
        <f t="shared" si="35"/>
        <v>6.3570104307468803E-2</v>
      </c>
      <c r="AA128" s="7">
        <f t="shared" si="36"/>
        <v>6.9881418566044767E-2</v>
      </c>
      <c r="AB128" s="7">
        <f t="shared" si="38"/>
        <v>7.071943424452605E-2</v>
      </c>
      <c r="AD128" s="7">
        <f t="shared" si="19"/>
        <v>6.9248540695522748E-2</v>
      </c>
    </row>
    <row r="129" spans="1:30" x14ac:dyDescent="0.2">
      <c r="A129" t="s">
        <v>194</v>
      </c>
      <c r="B129" t="s">
        <v>195</v>
      </c>
      <c r="C129" s="17">
        <v>461.51826923076902</v>
      </c>
      <c r="D129" s="17">
        <v>470.70126953124998</v>
      </c>
      <c r="E129" s="17">
        <v>469.13390151515199</v>
      </c>
      <c r="F129" s="17">
        <v>437.56979166666702</v>
      </c>
      <c r="G129" s="17">
        <f t="shared" si="33"/>
        <v>459.73080798595953</v>
      </c>
      <c r="H129" s="17">
        <v>486.04721153846202</v>
      </c>
      <c r="I129" s="17">
        <v>487.18886718750002</v>
      </c>
      <c r="J129" s="17">
        <v>484.41032196969701</v>
      </c>
      <c r="K129" s="17">
        <v>432.755965909091</v>
      </c>
      <c r="L129" s="17">
        <f t="shared" si="32"/>
        <v>472.60059165118747</v>
      </c>
      <c r="M129" s="17">
        <v>466.7</v>
      </c>
      <c r="N129" s="17">
        <v>465</v>
      </c>
      <c r="O129" s="17">
        <v>464.7</v>
      </c>
      <c r="P129" s="17">
        <v>411.4</v>
      </c>
      <c r="Q129" s="17">
        <f t="shared" si="37"/>
        <v>451.95000000000005</v>
      </c>
      <c r="R129" s="17">
        <f t="shared" si="34"/>
        <v>460.13033188138911</v>
      </c>
      <c r="T129" s="7">
        <f t="shared" ref="T129:T160" si="39">+R129/$R$265</f>
        <v>2.4467920571095308E-3</v>
      </c>
      <c r="V129" s="28">
        <f>+claims!D129</f>
        <v>26</v>
      </c>
      <c r="W129" s="28">
        <f>+claims!E129</f>
        <v>25</v>
      </c>
      <c r="X129" s="28">
        <f>+claims!F129</f>
        <v>30</v>
      </c>
      <c r="Z129" s="7">
        <f t="shared" si="35"/>
        <v>5.6554835021615645E-2</v>
      </c>
      <c r="AA129" s="7">
        <f t="shared" si="36"/>
        <v>5.2898791160320341E-2</v>
      </c>
      <c r="AB129" s="7">
        <f t="shared" si="38"/>
        <v>6.6379024228343839E-2</v>
      </c>
      <c r="AD129" s="7">
        <f t="shared" si="19"/>
        <v>6.0248248337881304E-2</v>
      </c>
    </row>
    <row r="130" spans="1:30" x14ac:dyDescent="0.2">
      <c r="A130" t="s">
        <v>559</v>
      </c>
      <c r="B130" t="s">
        <v>560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>
        <v>190.8</v>
      </c>
      <c r="N130" s="17">
        <v>187.89999999999998</v>
      </c>
      <c r="O130" s="17">
        <v>195.6</v>
      </c>
      <c r="P130" s="17">
        <v>141.4</v>
      </c>
      <c r="Q130" s="17">
        <f t="shared" si="37"/>
        <v>178.92499999999998</v>
      </c>
      <c r="R130" s="17">
        <f>IF(G130&gt;0,(+G130+(L130*2)+(Q130*3))/6,IF(L130&gt;0,((L130*2)+(Q130*3))/5,Q130))</f>
        <v>178.92499999999998</v>
      </c>
      <c r="T130" s="7">
        <f t="shared" si="39"/>
        <v>9.5145274824259016E-4</v>
      </c>
      <c r="V130" s="28">
        <f>+claims!D130</f>
        <v>0</v>
      </c>
      <c r="W130" s="28">
        <f>+claims!E130</f>
        <v>2</v>
      </c>
      <c r="X130" s="28">
        <f>+claims!F130</f>
        <v>1</v>
      </c>
      <c r="Z130" s="7">
        <f>IF(G130&gt;100,IF(V130&lt;1,0,+V130/G130),IF(V130&lt;1,0,+V130/100))</f>
        <v>0</v>
      </c>
      <c r="AA130" s="7">
        <f>IF(L130&gt;100,IF(W130&lt;1,0,+W130/L130),IF(W130&lt;1,0,+W130/100))</f>
        <v>0.02</v>
      </c>
      <c r="AB130" s="7">
        <f>IF(Q130&gt;100,IF(X130&lt;1,0,+X130/Q130),IF(X130&lt;1,0,+X130/100))</f>
        <v>5.5889339108565047E-3</v>
      </c>
      <c r="AD130" s="7">
        <f t="shared" si="19"/>
        <v>9.461133622094919E-3</v>
      </c>
    </row>
    <row r="131" spans="1:30" x14ac:dyDescent="0.2">
      <c r="A131" t="s">
        <v>196</v>
      </c>
      <c r="B131" t="s">
        <v>197</v>
      </c>
      <c r="C131" s="17">
        <v>284.600961538462</v>
      </c>
      <c r="D131" s="17">
        <v>282.874140625</v>
      </c>
      <c r="E131" s="17">
        <v>286.21937500000001</v>
      </c>
      <c r="F131" s="17">
        <v>284.358674242424</v>
      </c>
      <c r="G131" s="17">
        <f t="shared" ref="G131:G141" si="40">AVERAGE(C131:F131)</f>
        <v>284.51328785147149</v>
      </c>
      <c r="H131" s="17">
        <v>277.6009230769231</v>
      </c>
      <c r="I131" s="17">
        <v>279.07419921874998</v>
      </c>
      <c r="J131" s="17">
        <v>271.62517045454524</v>
      </c>
      <c r="K131" s="17">
        <v>263.2953030303031</v>
      </c>
      <c r="L131" s="17">
        <f t="shared" si="32"/>
        <v>272.89889894513033</v>
      </c>
      <c r="M131" s="17">
        <v>247.5</v>
      </c>
      <c r="N131" s="17">
        <v>247.3</v>
      </c>
      <c r="O131" s="17">
        <v>245.2</v>
      </c>
      <c r="P131" s="17">
        <v>244.2</v>
      </c>
      <c r="Q131" s="17">
        <f t="shared" si="37"/>
        <v>246.05</v>
      </c>
      <c r="R131" s="17">
        <f t="shared" si="34"/>
        <v>261.41018095695534</v>
      </c>
      <c r="T131" s="7">
        <f t="shared" si="39"/>
        <v>1.3900764850640658E-3</v>
      </c>
      <c r="V131" s="28">
        <f>+claims!D131</f>
        <v>1</v>
      </c>
      <c r="W131" s="28">
        <f>+claims!E131</f>
        <v>2</v>
      </c>
      <c r="X131" s="28">
        <f>+claims!F131</f>
        <v>1</v>
      </c>
      <c r="Z131" s="7">
        <f t="shared" si="35"/>
        <v>3.5147743275950058E-3</v>
      </c>
      <c r="AA131" s="7">
        <f t="shared" si="36"/>
        <v>7.3287213973044444E-3</v>
      </c>
      <c r="AB131" s="7">
        <f t="shared" si="38"/>
        <v>4.0642145905303798E-3</v>
      </c>
      <c r="AD131" s="7">
        <f t="shared" ref="AD131:AD193" si="41">(+Z131+(AA131*2)+(AB131*3))/6</f>
        <v>5.0608101489658386E-3</v>
      </c>
    </row>
    <row r="132" spans="1:30" x14ac:dyDescent="0.2">
      <c r="A132" t="s">
        <v>198</v>
      </c>
      <c r="B132" t="s">
        <v>548</v>
      </c>
      <c r="C132" s="17">
        <v>108.308865384616</v>
      </c>
      <c r="D132" s="17">
        <v>108.73169921874999</v>
      </c>
      <c r="E132" s="17">
        <v>105.446856060606</v>
      </c>
      <c r="F132" s="17">
        <v>107.874526515152</v>
      </c>
      <c r="G132" s="17">
        <f t="shared" si="40"/>
        <v>107.590486794781</v>
      </c>
      <c r="H132" s="17">
        <v>99.658923076923102</v>
      </c>
      <c r="I132" s="17">
        <v>100.3682421875</v>
      </c>
      <c r="J132" s="17">
        <v>96.096874999999997</v>
      </c>
      <c r="K132" s="17">
        <v>94.555738636363699</v>
      </c>
      <c r="L132" s="17">
        <f t="shared" si="32"/>
        <v>97.6699447251967</v>
      </c>
      <c r="M132" s="17">
        <v>100.10000000000001</v>
      </c>
      <c r="N132" s="17">
        <v>93.4</v>
      </c>
      <c r="O132" s="17">
        <v>95.1</v>
      </c>
      <c r="P132" s="17">
        <v>97.100000000000009</v>
      </c>
      <c r="Q132" s="17">
        <f t="shared" si="37"/>
        <v>96.425000000000011</v>
      </c>
      <c r="R132" s="17">
        <f t="shared" si="34"/>
        <v>98.700896040862403</v>
      </c>
      <c r="T132" s="7">
        <f t="shared" si="39"/>
        <v>5.2485252922780342E-4</v>
      </c>
      <c r="V132" s="28">
        <f>+claims!D132</f>
        <v>3</v>
      </c>
      <c r="W132" s="28">
        <f>+claims!E132</f>
        <v>2</v>
      </c>
      <c r="X132" s="28">
        <f>+claims!F132</f>
        <v>0</v>
      </c>
      <c r="Z132" s="7">
        <f t="shared" si="35"/>
        <v>2.7883506147920172E-2</v>
      </c>
      <c r="AA132" s="7">
        <f t="shared" si="36"/>
        <v>0.02</v>
      </c>
      <c r="AB132" s="7">
        <f t="shared" si="38"/>
        <v>0</v>
      </c>
      <c r="AD132" s="7">
        <f t="shared" si="41"/>
        <v>1.1313917691320029E-2</v>
      </c>
    </row>
    <row r="133" spans="1:30" x14ac:dyDescent="0.2">
      <c r="A133" t="s">
        <v>199</v>
      </c>
      <c r="B133" t="s">
        <v>200</v>
      </c>
      <c r="C133" s="17">
        <v>1073.1577500000001</v>
      </c>
      <c r="D133" s="17">
        <v>1072.36376953125</v>
      </c>
      <c r="E133" s="17">
        <v>1110.7279734848501</v>
      </c>
      <c r="F133" s="17">
        <v>793.08390151515096</v>
      </c>
      <c r="G133" s="17">
        <f t="shared" si="40"/>
        <v>1012.3333486328128</v>
      </c>
      <c r="H133" s="17">
        <v>1156.82961538462</v>
      </c>
      <c r="I133" s="17">
        <v>1099.8660742187501</v>
      </c>
      <c r="J133" s="17">
        <v>1113.2260795454499</v>
      </c>
      <c r="K133" s="17">
        <v>756.516931818182</v>
      </c>
      <c r="L133" s="17">
        <f t="shared" si="32"/>
        <v>1031.6096752417504</v>
      </c>
      <c r="M133" s="17">
        <v>1095.9000000000001</v>
      </c>
      <c r="N133" s="17">
        <v>1064.2</v>
      </c>
      <c r="O133" s="17">
        <v>1067.7</v>
      </c>
      <c r="P133" s="17">
        <v>760.9</v>
      </c>
      <c r="Q133" s="17">
        <f t="shared" si="37"/>
        <v>997.17500000000007</v>
      </c>
      <c r="R133" s="17">
        <f t="shared" si="34"/>
        <v>1011.1796165193856</v>
      </c>
      <c r="T133" s="7">
        <f t="shared" si="39"/>
        <v>5.3770553310284082E-3</v>
      </c>
      <c r="V133" s="28">
        <f>+claims!D133</f>
        <v>11</v>
      </c>
      <c r="W133" s="28">
        <f>+claims!E133</f>
        <v>12</v>
      </c>
      <c r="X133" s="28">
        <f>+claims!F133</f>
        <v>15</v>
      </c>
      <c r="Z133" s="7">
        <f t="shared" si="35"/>
        <v>1.0865986006344489E-2</v>
      </c>
      <c r="AA133" s="7">
        <f t="shared" si="36"/>
        <v>1.1632306567101442E-2</v>
      </c>
      <c r="AB133" s="7">
        <f t="shared" si="38"/>
        <v>1.5042495048512046E-2</v>
      </c>
      <c r="AD133" s="7">
        <f t="shared" si="41"/>
        <v>1.3209680714347255E-2</v>
      </c>
    </row>
    <row r="134" spans="1:30" x14ac:dyDescent="0.2">
      <c r="A134" t="s">
        <v>201</v>
      </c>
      <c r="B134" t="s">
        <v>549</v>
      </c>
      <c r="C134" s="17">
        <v>193.66984615384601</v>
      </c>
      <c r="D134" s="17">
        <v>193.00791015625001</v>
      </c>
      <c r="E134" s="17">
        <v>186.876647727272</v>
      </c>
      <c r="F134" s="17">
        <v>151.845795454545</v>
      </c>
      <c r="G134" s="17">
        <f t="shared" si="40"/>
        <v>181.35004987297827</v>
      </c>
      <c r="H134" s="17">
        <v>193.42503846153801</v>
      </c>
      <c r="I134" s="17">
        <v>191.71275390624999</v>
      </c>
      <c r="J134" s="17">
        <v>193.778143939394</v>
      </c>
      <c r="K134" s="17">
        <v>148.071515151515</v>
      </c>
      <c r="L134" s="17">
        <f t="shared" si="32"/>
        <v>181.74686286467423</v>
      </c>
      <c r="M134" s="17">
        <v>190.79999999999998</v>
      </c>
      <c r="N134" s="17">
        <v>187.29999999999998</v>
      </c>
      <c r="O134" s="17">
        <v>188.3</v>
      </c>
      <c r="P134" s="17">
        <v>140.69999999999999</v>
      </c>
      <c r="Q134" s="17">
        <f t="shared" si="37"/>
        <v>176.77499999999998</v>
      </c>
      <c r="R134" s="17">
        <f t="shared" si="34"/>
        <v>179.19479593372111</v>
      </c>
      <c r="T134" s="7">
        <f t="shared" si="39"/>
        <v>9.5288741686130548E-4</v>
      </c>
      <c r="V134" s="28">
        <f>+claims!D134</f>
        <v>4</v>
      </c>
      <c r="W134" s="28">
        <f>+claims!E134</f>
        <v>1</v>
      </c>
      <c r="X134" s="28">
        <f>+claims!F134</f>
        <v>4</v>
      </c>
      <c r="Z134" s="7">
        <f t="shared" si="35"/>
        <v>2.2056790184517134E-2</v>
      </c>
      <c r="AA134" s="7">
        <f t="shared" si="36"/>
        <v>5.5021582449243361E-3</v>
      </c>
      <c r="AB134" s="7">
        <f t="shared" si="38"/>
        <v>2.2627633998020084E-2</v>
      </c>
      <c r="AD134" s="7">
        <f t="shared" si="41"/>
        <v>1.6824001444737675E-2</v>
      </c>
    </row>
    <row r="135" spans="1:30" x14ac:dyDescent="0.2">
      <c r="A135" t="s">
        <v>202</v>
      </c>
      <c r="B135" t="s">
        <v>550</v>
      </c>
      <c r="C135" s="17">
        <v>245.200519230769</v>
      </c>
      <c r="D135" s="17">
        <v>232.25746093750001</v>
      </c>
      <c r="E135" s="17">
        <v>238.33204545454501</v>
      </c>
      <c r="F135" s="17">
        <v>207.00674242424299</v>
      </c>
      <c r="G135" s="17">
        <f t="shared" si="40"/>
        <v>230.69919201176424</v>
      </c>
      <c r="H135" s="17">
        <v>244.41932692307699</v>
      </c>
      <c r="I135" s="17">
        <v>229.23439453124999</v>
      </c>
      <c r="J135" s="17">
        <v>238.76202651515101</v>
      </c>
      <c r="K135" s="17">
        <v>205.71857954545499</v>
      </c>
      <c r="L135" s="17">
        <f t="shared" si="32"/>
        <v>229.53358187873323</v>
      </c>
      <c r="M135" s="17">
        <v>200.5</v>
      </c>
      <c r="N135" s="17">
        <v>230.4</v>
      </c>
      <c r="O135" s="17">
        <v>237.5</v>
      </c>
      <c r="P135" s="17">
        <v>209.9</v>
      </c>
      <c r="Q135" s="17">
        <f t="shared" si="37"/>
        <v>219.57499999999999</v>
      </c>
      <c r="R135" s="17">
        <f t="shared" si="34"/>
        <v>224.7485592948718</v>
      </c>
      <c r="T135" s="7">
        <f t="shared" si="39"/>
        <v>1.1951244063415872E-3</v>
      </c>
      <c r="V135" s="28">
        <f>+claims!D135</f>
        <v>0</v>
      </c>
      <c r="W135" s="28">
        <f>+claims!E135</f>
        <v>2</v>
      </c>
      <c r="X135" s="28">
        <f>+claims!F135</f>
        <v>4</v>
      </c>
      <c r="Z135" s="7">
        <f t="shared" si="35"/>
        <v>0</v>
      </c>
      <c r="AA135" s="7">
        <f t="shared" si="36"/>
        <v>8.7133219619978594E-3</v>
      </c>
      <c r="AB135" s="7">
        <f t="shared" si="38"/>
        <v>1.8217010133211888E-2</v>
      </c>
      <c r="AD135" s="7">
        <f t="shared" si="41"/>
        <v>1.2012945720605231E-2</v>
      </c>
    </row>
    <row r="136" spans="1:30" x14ac:dyDescent="0.2">
      <c r="A136" t="s">
        <v>203</v>
      </c>
      <c r="B136" t="s">
        <v>507</v>
      </c>
      <c r="C136" s="17">
        <v>238.07828846153899</v>
      </c>
      <c r="D136" s="17">
        <v>236.563046875</v>
      </c>
      <c r="E136" s="17">
        <v>232.95827651515199</v>
      </c>
      <c r="F136" s="17">
        <v>197.41153409090899</v>
      </c>
      <c r="G136" s="17">
        <f t="shared" si="40"/>
        <v>226.25278648564998</v>
      </c>
      <c r="H136" s="17">
        <v>235.02346153846199</v>
      </c>
      <c r="I136" s="17">
        <v>229.20794921875</v>
      </c>
      <c r="J136" s="17">
        <v>227.842386363636</v>
      </c>
      <c r="K136" s="17">
        <v>190.34517045454601</v>
      </c>
      <c r="L136" s="17">
        <f t="shared" si="32"/>
        <v>220.60474189384848</v>
      </c>
      <c r="M136" s="17">
        <v>228.9</v>
      </c>
      <c r="N136" s="17">
        <v>222.70000000000002</v>
      </c>
      <c r="O136" s="17">
        <v>221.20000000000002</v>
      </c>
      <c r="P136" s="17">
        <v>192.29999999999998</v>
      </c>
      <c r="Q136" s="17">
        <f t="shared" si="37"/>
        <v>216.27500000000001</v>
      </c>
      <c r="R136" s="17">
        <f t="shared" si="34"/>
        <v>219.38121171222451</v>
      </c>
      <c r="T136" s="7">
        <f t="shared" si="39"/>
        <v>1.1665829637914518E-3</v>
      </c>
      <c r="V136" s="28">
        <f>+claims!D136</f>
        <v>1</v>
      </c>
      <c r="W136" s="28">
        <f>+claims!E136</f>
        <v>3</v>
      </c>
      <c r="X136" s="28">
        <f>+claims!F136</f>
        <v>2</v>
      </c>
      <c r="Z136" s="7">
        <f t="shared" si="35"/>
        <v>4.4198350682563845E-3</v>
      </c>
      <c r="AA136" s="7">
        <f t="shared" si="36"/>
        <v>1.3598982389252324E-2</v>
      </c>
      <c r="AB136" s="7">
        <f t="shared" si="38"/>
        <v>9.2474858397873071E-3</v>
      </c>
      <c r="AD136" s="7">
        <f t="shared" si="41"/>
        <v>9.8933762276871579E-3</v>
      </c>
    </row>
    <row r="137" spans="1:30" x14ac:dyDescent="0.2">
      <c r="A137" t="s">
        <v>204</v>
      </c>
      <c r="B137" t="s">
        <v>551</v>
      </c>
      <c r="C137" s="17">
        <v>3044.2918269230768</v>
      </c>
      <c r="D137" s="17">
        <v>3045.69091796875</v>
      </c>
      <c r="E137" s="17">
        <v>3159.9857954545519</v>
      </c>
      <c r="F137" s="17">
        <v>3319.131628787884</v>
      </c>
      <c r="G137" s="17">
        <f t="shared" si="40"/>
        <v>3142.2750422835657</v>
      </c>
      <c r="H137" s="17">
        <v>3050.8051923076891</v>
      </c>
      <c r="I137" s="17">
        <v>3039.30517578125</v>
      </c>
      <c r="J137" s="17">
        <v>3093.1425189393904</v>
      </c>
      <c r="K137" s="17">
        <v>3132.7329545454509</v>
      </c>
      <c r="L137" s="17">
        <f t="shared" si="32"/>
        <v>3078.996460393445</v>
      </c>
      <c r="M137" s="17">
        <v>2836.1</v>
      </c>
      <c r="N137" s="17">
        <v>2812.9</v>
      </c>
      <c r="O137" s="17">
        <v>2905.1</v>
      </c>
      <c r="P137" s="17">
        <v>2993.3</v>
      </c>
      <c r="Q137" s="17">
        <f t="shared" si="37"/>
        <v>2886.8500000000004</v>
      </c>
      <c r="R137" s="17">
        <f t="shared" si="34"/>
        <v>2993.4696605117424</v>
      </c>
      <c r="T137" s="7">
        <f t="shared" si="39"/>
        <v>1.5918093811791035E-2</v>
      </c>
      <c r="V137" s="28">
        <f>+claims!D137</f>
        <v>102</v>
      </c>
      <c r="W137" s="28">
        <f>+claims!E137</f>
        <v>101</v>
      </c>
      <c r="X137" s="28">
        <f>+claims!F137</f>
        <v>112</v>
      </c>
      <c r="Z137" s="7">
        <f t="shared" si="35"/>
        <v>3.2460557598380756E-2</v>
      </c>
      <c r="AA137" s="7">
        <f t="shared" si="36"/>
        <v>3.2802895780885008E-2</v>
      </c>
      <c r="AB137" s="7">
        <f t="shared" si="38"/>
        <v>3.8796612224396829E-2</v>
      </c>
      <c r="AD137" s="7">
        <f t="shared" si="41"/>
        <v>3.5742697638890208E-2</v>
      </c>
    </row>
    <row r="138" spans="1:30" x14ac:dyDescent="0.2">
      <c r="A138" t="s">
        <v>205</v>
      </c>
      <c r="B138" t="s">
        <v>206</v>
      </c>
      <c r="C138" s="17">
        <v>207.57163461538499</v>
      </c>
      <c r="D138" s="17">
        <v>209.13740234375001</v>
      </c>
      <c r="E138" s="17">
        <v>212.930492424242</v>
      </c>
      <c r="F138" s="17">
        <v>212.33295454545501</v>
      </c>
      <c r="G138" s="17">
        <f t="shared" si="40"/>
        <v>210.49312098220801</v>
      </c>
      <c r="H138" s="17">
        <v>215.91923076923101</v>
      </c>
      <c r="I138" s="17">
        <v>215.32558593749999</v>
      </c>
      <c r="J138" s="17">
        <v>207.68806818181801</v>
      </c>
      <c r="K138" s="17">
        <v>201.93922348484799</v>
      </c>
      <c r="L138" s="17">
        <f t="shared" si="32"/>
        <v>210.21802709334924</v>
      </c>
      <c r="M138" s="17">
        <v>172.6</v>
      </c>
      <c r="N138" s="17">
        <v>172.3</v>
      </c>
      <c r="O138" s="17">
        <v>172.2</v>
      </c>
      <c r="P138" s="17">
        <v>170.8</v>
      </c>
      <c r="Q138" s="17">
        <f t="shared" si="37"/>
        <v>171.97499999999997</v>
      </c>
      <c r="R138" s="17">
        <f t="shared" si="34"/>
        <v>191.14236252815104</v>
      </c>
      <c r="T138" s="7">
        <f t="shared" si="39"/>
        <v>1.0164198749922637E-3</v>
      </c>
      <c r="V138" s="28">
        <f>+claims!D138</f>
        <v>3</v>
      </c>
      <c r="W138" s="28">
        <f>+claims!E138</f>
        <v>2</v>
      </c>
      <c r="X138" s="28">
        <f>+claims!F138</f>
        <v>3</v>
      </c>
      <c r="Z138" s="7">
        <f t="shared" si="35"/>
        <v>1.4252247227849199E-2</v>
      </c>
      <c r="AA138" s="7">
        <f t="shared" si="36"/>
        <v>9.5139319289295858E-3</v>
      </c>
      <c r="AB138" s="7">
        <f t="shared" si="38"/>
        <v>1.7444395987788925E-2</v>
      </c>
      <c r="AD138" s="7">
        <f t="shared" si="41"/>
        <v>1.4268883174845858E-2</v>
      </c>
    </row>
    <row r="139" spans="1:30" x14ac:dyDescent="0.2">
      <c r="A139" t="s">
        <v>207</v>
      </c>
      <c r="B139" t="s">
        <v>208</v>
      </c>
      <c r="C139" s="17">
        <v>180.10192307692299</v>
      </c>
      <c r="D139" s="17">
        <v>181.25994140624999</v>
      </c>
      <c r="E139" s="17">
        <v>185.67333333333301</v>
      </c>
      <c r="F139" s="17">
        <v>184.64331439393899</v>
      </c>
      <c r="G139" s="17">
        <f t="shared" si="40"/>
        <v>182.91962805261127</v>
      </c>
      <c r="H139" s="17">
        <v>180.79680769230799</v>
      </c>
      <c r="I139" s="17">
        <v>180.76</v>
      </c>
      <c r="J139" s="17">
        <v>182.93</v>
      </c>
      <c r="K139" s="17">
        <v>179.303333333333</v>
      </c>
      <c r="L139" s="17">
        <f t="shared" si="32"/>
        <v>180.94753525641028</v>
      </c>
      <c r="M139" s="17">
        <v>176.1</v>
      </c>
      <c r="N139" s="17">
        <v>178</v>
      </c>
      <c r="O139" s="17">
        <v>180.7</v>
      </c>
      <c r="P139" s="17">
        <v>176.6</v>
      </c>
      <c r="Q139" s="17">
        <f t="shared" si="37"/>
        <v>177.85</v>
      </c>
      <c r="R139" s="17">
        <f t="shared" si="34"/>
        <v>179.7274497609053</v>
      </c>
      <c r="T139" s="7">
        <f t="shared" si="39"/>
        <v>9.5571986033055978E-4</v>
      </c>
      <c r="V139" s="28">
        <f>+claims!D139</f>
        <v>7</v>
      </c>
      <c r="W139" s="28">
        <f>+claims!E139</f>
        <v>8</v>
      </c>
      <c r="X139" s="28">
        <f>+claims!F139</f>
        <v>4</v>
      </c>
      <c r="Z139" s="7">
        <f t="shared" si="35"/>
        <v>3.8268173156281851E-2</v>
      </c>
      <c r="AA139" s="7">
        <f t="shared" si="36"/>
        <v>4.421171025437657E-2</v>
      </c>
      <c r="AB139" s="7">
        <f t="shared" si="38"/>
        <v>2.2490863086870958E-2</v>
      </c>
      <c r="AD139" s="7">
        <f t="shared" si="41"/>
        <v>3.2360697154274642E-2</v>
      </c>
    </row>
    <row r="140" spans="1:30" x14ac:dyDescent="0.2">
      <c r="A140" t="s">
        <v>209</v>
      </c>
      <c r="B140" t="s">
        <v>210</v>
      </c>
      <c r="C140" s="17">
        <v>17.75</v>
      </c>
      <c r="D140" s="17">
        <v>17.75</v>
      </c>
      <c r="E140" s="17">
        <v>17.75</v>
      </c>
      <c r="F140" s="17">
        <v>16.75</v>
      </c>
      <c r="G140" s="17">
        <f t="shared" si="40"/>
        <v>17.5</v>
      </c>
      <c r="H140" s="17">
        <v>16.75</v>
      </c>
      <c r="I140" s="17">
        <v>16.75</v>
      </c>
      <c r="J140" s="17">
        <v>16.75</v>
      </c>
      <c r="K140" s="17">
        <v>14.2916666666667</v>
      </c>
      <c r="L140" s="17">
        <f t="shared" si="32"/>
        <v>16.135416666666675</v>
      </c>
      <c r="M140" s="17">
        <v>12</v>
      </c>
      <c r="N140" s="17">
        <v>12</v>
      </c>
      <c r="O140" s="17">
        <v>12</v>
      </c>
      <c r="P140" s="17">
        <v>11.8</v>
      </c>
      <c r="Q140" s="17">
        <f t="shared" si="37"/>
        <v>11.95</v>
      </c>
      <c r="R140" s="17">
        <f t="shared" si="34"/>
        <v>14.270138888888889</v>
      </c>
      <c r="T140" s="7">
        <f t="shared" si="39"/>
        <v>7.5882983728583459E-5</v>
      </c>
      <c r="V140" s="28">
        <f>+claims!D140</f>
        <v>0</v>
      </c>
      <c r="W140" s="28">
        <f>+claims!E140</f>
        <v>0</v>
      </c>
      <c r="X140" s="28">
        <f>+claims!F140</f>
        <v>0</v>
      </c>
      <c r="Z140" s="7">
        <f t="shared" si="35"/>
        <v>0</v>
      </c>
      <c r="AA140" s="7">
        <f t="shared" si="36"/>
        <v>0</v>
      </c>
      <c r="AB140" s="7">
        <f t="shared" si="38"/>
        <v>0</v>
      </c>
      <c r="AD140" s="7">
        <f t="shared" si="41"/>
        <v>0</v>
      </c>
    </row>
    <row r="141" spans="1:30" x14ac:dyDescent="0.2">
      <c r="A141" t="s">
        <v>211</v>
      </c>
      <c r="B141" t="s">
        <v>463</v>
      </c>
      <c r="C141" s="17">
        <v>21.8</v>
      </c>
      <c r="D141" s="17">
        <v>21.8</v>
      </c>
      <c r="E141" s="17">
        <v>21.8</v>
      </c>
      <c r="F141" s="17">
        <v>21.8</v>
      </c>
      <c r="G141" s="17">
        <f t="shared" si="40"/>
        <v>21.8</v>
      </c>
      <c r="H141" s="17">
        <v>21.200000000000003</v>
      </c>
      <c r="I141" s="17">
        <v>21.200000000000003</v>
      </c>
      <c r="J141" s="17">
        <v>21.200000000000003</v>
      </c>
      <c r="K141" s="17">
        <v>21.200000000000003</v>
      </c>
      <c r="L141" s="17">
        <f t="shared" si="32"/>
        <v>21.200000000000003</v>
      </c>
      <c r="M141" s="17">
        <v>19.5</v>
      </c>
      <c r="N141" s="17">
        <v>19.5</v>
      </c>
      <c r="O141" s="17">
        <v>19.5</v>
      </c>
      <c r="P141" s="17">
        <v>19.5</v>
      </c>
      <c r="Q141" s="17">
        <f t="shared" si="37"/>
        <v>19.5</v>
      </c>
      <c r="R141" s="17">
        <f t="shared" si="34"/>
        <v>20.45</v>
      </c>
      <c r="T141" s="7">
        <f t="shared" si="39"/>
        <v>1.0874505352276635E-4</v>
      </c>
      <c r="V141" s="28">
        <f>+claims!D141</f>
        <v>0</v>
      </c>
      <c r="W141" s="28">
        <f>+claims!E141</f>
        <v>0</v>
      </c>
      <c r="X141" s="28">
        <f>+claims!F141</f>
        <v>0</v>
      </c>
      <c r="Z141" s="7">
        <f t="shared" si="35"/>
        <v>0</v>
      </c>
      <c r="AA141" s="7">
        <f t="shared" si="36"/>
        <v>0</v>
      </c>
      <c r="AB141" s="7">
        <f t="shared" si="38"/>
        <v>0</v>
      </c>
      <c r="AD141" s="7">
        <f t="shared" si="41"/>
        <v>0</v>
      </c>
    </row>
    <row r="142" spans="1:30" hidden="1" outlineLevel="1" x14ac:dyDescent="0.2">
      <c r="A142" t="s">
        <v>212</v>
      </c>
      <c r="B142" t="s">
        <v>213</v>
      </c>
      <c r="C142" s="17"/>
      <c r="D142" s="17" t="s">
        <v>213</v>
      </c>
      <c r="E142" s="17"/>
      <c r="F142" s="17">
        <v>20.5</v>
      </c>
      <c r="G142" s="17">
        <f t="shared" ref="G142:G203" si="42">AVERAGE(C142:F142)</f>
        <v>20.5</v>
      </c>
      <c r="H142" s="17"/>
      <c r="I142" s="17" t="s">
        <v>213</v>
      </c>
      <c r="J142" s="17"/>
      <c r="K142" s="17">
        <v>20</v>
      </c>
      <c r="L142" s="17">
        <f t="shared" ref="L142:L205" si="43">AVERAGE(H142:K142)</f>
        <v>20</v>
      </c>
      <c r="M142" s="17"/>
      <c r="N142" s="17" t="s">
        <v>213</v>
      </c>
      <c r="O142" s="17"/>
      <c r="P142" s="17">
        <v>19</v>
      </c>
      <c r="Q142" s="17">
        <f t="shared" ref="Q142:Q172" si="44">AVERAGE(M142:P142)</f>
        <v>19</v>
      </c>
      <c r="R142" s="17">
        <f t="shared" si="34"/>
        <v>19.583333333333332</v>
      </c>
      <c r="T142" s="7">
        <f t="shared" si="39"/>
        <v>1.0413646119743313E-4</v>
      </c>
      <c r="V142" s="28">
        <f>+claims!D142</f>
        <v>0</v>
      </c>
      <c r="W142" s="28">
        <f>+claims!E142</f>
        <v>1</v>
      </c>
      <c r="X142" s="28">
        <f>+claims!F142</f>
        <v>0</v>
      </c>
      <c r="Z142" s="7">
        <f t="shared" si="35"/>
        <v>0</v>
      </c>
      <c r="AA142" s="7">
        <f t="shared" si="36"/>
        <v>0.01</v>
      </c>
      <c r="AB142" s="7">
        <f t="shared" si="38"/>
        <v>0</v>
      </c>
      <c r="AD142" s="7">
        <f t="shared" si="41"/>
        <v>3.3333333333333335E-3</v>
      </c>
    </row>
    <row r="143" spans="1:30" hidden="1" outlineLevel="1" x14ac:dyDescent="0.2">
      <c r="A143" t="s">
        <v>214</v>
      </c>
      <c r="B143" t="s">
        <v>215</v>
      </c>
      <c r="C143" s="17"/>
      <c r="D143" s="17" t="s">
        <v>215</v>
      </c>
      <c r="E143" s="17"/>
      <c r="F143" s="17">
        <v>7</v>
      </c>
      <c r="G143" s="17">
        <f t="shared" si="42"/>
        <v>7</v>
      </c>
      <c r="H143" s="17"/>
      <c r="I143" s="17" t="s">
        <v>215</v>
      </c>
      <c r="J143" s="17"/>
      <c r="K143" s="17">
        <v>6</v>
      </c>
      <c r="L143" s="17">
        <f t="shared" si="43"/>
        <v>6</v>
      </c>
      <c r="M143" s="17"/>
      <c r="N143" s="17" t="s">
        <v>215</v>
      </c>
      <c r="O143" s="17"/>
      <c r="P143" s="17">
        <v>6</v>
      </c>
      <c r="Q143" s="17">
        <f t="shared" si="44"/>
        <v>6</v>
      </c>
      <c r="R143" s="17">
        <f t="shared" si="34"/>
        <v>6.166666666666667</v>
      </c>
      <c r="T143" s="7">
        <f t="shared" si="39"/>
        <v>3.2791906930255544E-5</v>
      </c>
      <c r="V143" s="28">
        <f>+claims!D143</f>
        <v>0</v>
      </c>
      <c r="W143" s="28">
        <f>+claims!E143</f>
        <v>0</v>
      </c>
      <c r="X143" s="28">
        <f>+claims!F143</f>
        <v>0</v>
      </c>
      <c r="Z143" s="7">
        <f t="shared" si="35"/>
        <v>0</v>
      </c>
      <c r="AA143" s="7">
        <f t="shared" si="36"/>
        <v>0</v>
      </c>
      <c r="AB143" s="7">
        <f t="shared" si="38"/>
        <v>0</v>
      </c>
      <c r="AD143" s="7">
        <f t="shared" si="41"/>
        <v>0</v>
      </c>
    </row>
    <row r="144" spans="1:30" hidden="1" outlineLevel="1" x14ac:dyDescent="0.2">
      <c r="A144" t="s">
        <v>216</v>
      </c>
      <c r="B144" t="s">
        <v>217</v>
      </c>
      <c r="C144" s="17"/>
      <c r="D144" s="17" t="s">
        <v>217</v>
      </c>
      <c r="E144" s="17"/>
      <c r="F144" s="17">
        <v>39</v>
      </c>
      <c r="G144" s="17">
        <f t="shared" si="42"/>
        <v>39</v>
      </c>
      <c r="H144" s="17"/>
      <c r="I144" s="17" t="s">
        <v>217</v>
      </c>
      <c r="J144" s="17"/>
      <c r="K144" s="17">
        <v>36</v>
      </c>
      <c r="L144" s="17">
        <f t="shared" si="43"/>
        <v>36</v>
      </c>
      <c r="M144" s="17"/>
      <c r="N144" s="17" t="s">
        <v>217</v>
      </c>
      <c r="O144" s="17"/>
      <c r="P144" s="17">
        <v>37</v>
      </c>
      <c r="Q144" s="17">
        <f t="shared" si="44"/>
        <v>37</v>
      </c>
      <c r="R144" s="17">
        <f t="shared" si="34"/>
        <v>37</v>
      </c>
      <c r="T144" s="7">
        <f t="shared" si="39"/>
        <v>1.9675144158153325E-4</v>
      </c>
      <c r="V144" s="28">
        <f>+claims!D144</f>
        <v>0</v>
      </c>
      <c r="W144" s="28">
        <f>+claims!E144</f>
        <v>0</v>
      </c>
      <c r="X144" s="28">
        <f>+claims!F144</f>
        <v>0</v>
      </c>
      <c r="Z144" s="7">
        <f t="shared" si="35"/>
        <v>0</v>
      </c>
      <c r="AA144" s="7">
        <f t="shared" si="36"/>
        <v>0</v>
      </c>
      <c r="AB144" s="7">
        <f t="shared" si="38"/>
        <v>0</v>
      </c>
      <c r="AD144" s="7">
        <f t="shared" si="41"/>
        <v>0</v>
      </c>
    </row>
    <row r="145" spans="1:30" hidden="1" outlineLevel="1" x14ac:dyDescent="0.2">
      <c r="A145" t="s">
        <v>510</v>
      </c>
      <c r="B145" t="s">
        <v>508</v>
      </c>
      <c r="C145" s="17"/>
      <c r="D145" s="17" t="s">
        <v>508</v>
      </c>
      <c r="E145" s="17"/>
      <c r="F145" s="17">
        <v>28</v>
      </c>
      <c r="G145" s="17">
        <f>AVERAGE(C145:F145)</f>
        <v>28</v>
      </c>
      <c r="H145" s="17"/>
      <c r="I145" s="17" t="s">
        <v>508</v>
      </c>
      <c r="J145" s="17"/>
      <c r="K145" s="17">
        <v>28</v>
      </c>
      <c r="L145" s="17">
        <f>AVERAGE(H145:K145)</f>
        <v>28</v>
      </c>
      <c r="M145" s="17"/>
      <c r="N145" s="17" t="s">
        <v>508</v>
      </c>
      <c r="O145" s="17"/>
      <c r="P145" s="17">
        <v>28.5</v>
      </c>
      <c r="Q145" s="17">
        <f>AVERAGE(M145:P145)</f>
        <v>28.5</v>
      </c>
      <c r="R145" s="17">
        <f>IF(G145&gt;0,(+G145+(L145*2)+(Q145*3))/6,IF(L145&gt;0,((L145*2)+(Q145*3))/5,Q145))</f>
        <v>28.25</v>
      </c>
      <c r="T145" s="7">
        <f t="shared" si="39"/>
        <v>1.5022238445076526E-4</v>
      </c>
      <c r="V145" s="28">
        <f>+claims!D145</f>
        <v>0</v>
      </c>
      <c r="W145" s="28">
        <f>+claims!E145</f>
        <v>1</v>
      </c>
      <c r="X145" s="28">
        <f>+claims!F145</f>
        <v>0</v>
      </c>
      <c r="Z145" s="7">
        <f>IF(G145&gt;100,IF(V145&lt;1,0,+V145/G145),IF(V145&lt;1,0,+V145/100))</f>
        <v>0</v>
      </c>
      <c r="AA145" s="7">
        <f>IF(L145&gt;100,IF(W145&lt;1,0,+W145/L145),IF(W145&lt;1,0,+W145/100))</f>
        <v>0.01</v>
      </c>
      <c r="AB145" s="7">
        <f>IF(Q145&gt;100,IF(X145&lt;1,0,+X145/Q145),IF(X145&lt;1,0,+X145/100))</f>
        <v>0</v>
      </c>
      <c r="AD145" s="7">
        <f t="shared" si="41"/>
        <v>3.3333333333333335E-3</v>
      </c>
    </row>
    <row r="146" spans="1:30" hidden="1" outlineLevel="1" x14ac:dyDescent="0.2">
      <c r="A146" t="s">
        <v>218</v>
      </c>
      <c r="B146" t="s">
        <v>219</v>
      </c>
      <c r="C146" s="17"/>
      <c r="D146" s="17" t="s">
        <v>219</v>
      </c>
      <c r="E146" s="17"/>
      <c r="F146" s="17">
        <v>35.5</v>
      </c>
      <c r="G146" s="17">
        <f t="shared" si="42"/>
        <v>35.5</v>
      </c>
      <c r="H146" s="17"/>
      <c r="I146" s="17" t="s">
        <v>219</v>
      </c>
      <c r="J146" s="17"/>
      <c r="K146" s="17">
        <v>33.5</v>
      </c>
      <c r="L146" s="17">
        <f t="shared" si="43"/>
        <v>33.5</v>
      </c>
      <c r="M146" s="17"/>
      <c r="N146" s="17" t="s">
        <v>219</v>
      </c>
      <c r="O146" s="17"/>
      <c r="P146" s="17">
        <v>33</v>
      </c>
      <c r="Q146" s="17">
        <f t="shared" si="44"/>
        <v>33</v>
      </c>
      <c r="R146" s="17">
        <f t="shared" si="34"/>
        <v>33.583333333333336</v>
      </c>
      <c r="T146" s="7">
        <f t="shared" si="39"/>
        <v>1.7858295260666195E-4</v>
      </c>
      <c r="V146" s="28">
        <f>+claims!D146</f>
        <v>0</v>
      </c>
      <c r="W146" s="28">
        <f>+claims!E146</f>
        <v>2</v>
      </c>
      <c r="X146" s="28">
        <f>+claims!F146</f>
        <v>0</v>
      </c>
      <c r="Z146" s="7">
        <f t="shared" si="35"/>
        <v>0</v>
      </c>
      <c r="AA146" s="7">
        <f t="shared" si="36"/>
        <v>0.02</v>
      </c>
      <c r="AB146" s="7">
        <f t="shared" si="38"/>
        <v>0</v>
      </c>
      <c r="AD146" s="7">
        <f t="shared" si="41"/>
        <v>6.6666666666666671E-3</v>
      </c>
    </row>
    <row r="147" spans="1:30" hidden="1" outlineLevel="1" x14ac:dyDescent="0.2">
      <c r="A147" t="s">
        <v>220</v>
      </c>
      <c r="B147" t="s">
        <v>221</v>
      </c>
      <c r="C147" s="17"/>
      <c r="D147" s="17" t="s">
        <v>221</v>
      </c>
      <c r="E147" s="17"/>
      <c r="F147" s="17">
        <v>4</v>
      </c>
      <c r="G147" s="17">
        <f t="shared" si="42"/>
        <v>4</v>
      </c>
      <c r="H147" s="17"/>
      <c r="I147" s="17" t="s">
        <v>221</v>
      </c>
      <c r="J147" s="17"/>
      <c r="K147" s="17">
        <v>4</v>
      </c>
      <c r="L147" s="17">
        <f t="shared" si="43"/>
        <v>4</v>
      </c>
      <c r="M147" s="17"/>
      <c r="N147" s="17" t="s">
        <v>221</v>
      </c>
      <c r="O147" s="17"/>
      <c r="P147" s="17">
        <v>3</v>
      </c>
      <c r="Q147" s="17">
        <f t="shared" si="44"/>
        <v>3</v>
      </c>
      <c r="R147" s="17">
        <f t="shared" si="34"/>
        <v>3.5</v>
      </c>
      <c r="T147" s="7">
        <f t="shared" si="39"/>
        <v>1.8611622852307201E-5</v>
      </c>
      <c r="V147" s="28">
        <f>+claims!D147</f>
        <v>0</v>
      </c>
      <c r="W147" s="28">
        <f>+claims!E147</f>
        <v>0</v>
      </c>
      <c r="X147" s="28">
        <f>+claims!F147</f>
        <v>0</v>
      </c>
      <c r="Z147" s="7">
        <f t="shared" si="35"/>
        <v>0</v>
      </c>
      <c r="AA147" s="7">
        <f t="shared" si="36"/>
        <v>0</v>
      </c>
      <c r="AB147" s="7">
        <f t="shared" si="38"/>
        <v>0</v>
      </c>
      <c r="AD147" s="7">
        <f t="shared" si="41"/>
        <v>0</v>
      </c>
    </row>
    <row r="148" spans="1:30" hidden="1" outlineLevel="1" x14ac:dyDescent="0.2">
      <c r="A148" t="s">
        <v>222</v>
      </c>
      <c r="B148" t="s">
        <v>223</v>
      </c>
      <c r="C148" s="17"/>
      <c r="D148" s="17" t="s">
        <v>223</v>
      </c>
      <c r="E148" s="17"/>
      <c r="F148" s="17">
        <v>77.5</v>
      </c>
      <c r="G148" s="17">
        <f t="shared" si="42"/>
        <v>77.5</v>
      </c>
      <c r="H148" s="17"/>
      <c r="I148" s="17" t="s">
        <v>223</v>
      </c>
      <c r="J148" s="17"/>
      <c r="K148" s="17">
        <v>77.5</v>
      </c>
      <c r="L148" s="17">
        <f t="shared" si="43"/>
        <v>77.5</v>
      </c>
      <c r="M148" s="17"/>
      <c r="N148" s="17" t="s">
        <v>223</v>
      </c>
      <c r="O148" s="17"/>
      <c r="P148" s="17">
        <v>78</v>
      </c>
      <c r="Q148" s="17">
        <f t="shared" si="44"/>
        <v>78</v>
      </c>
      <c r="R148" s="17">
        <f t="shared" si="34"/>
        <v>77.75</v>
      </c>
      <c r="T148" s="7">
        <f t="shared" si="39"/>
        <v>4.1344390764768134E-4</v>
      </c>
      <c r="V148" s="28">
        <f>+claims!D148</f>
        <v>1</v>
      </c>
      <c r="W148" s="28">
        <f>+claims!E148</f>
        <v>1</v>
      </c>
      <c r="X148" s="28">
        <f>+claims!F148</f>
        <v>1</v>
      </c>
      <c r="Z148" s="7">
        <f t="shared" si="35"/>
        <v>0.01</v>
      </c>
      <c r="AA148" s="7">
        <f t="shared" si="36"/>
        <v>0.01</v>
      </c>
      <c r="AB148" s="7">
        <f t="shared" si="38"/>
        <v>0.01</v>
      </c>
      <c r="AD148" s="7">
        <f t="shared" si="41"/>
        <v>0.01</v>
      </c>
    </row>
    <row r="149" spans="1:30" hidden="1" outlineLevel="1" x14ac:dyDescent="0.2">
      <c r="A149" t="s">
        <v>224</v>
      </c>
      <c r="B149" t="s">
        <v>225</v>
      </c>
      <c r="C149" s="17"/>
      <c r="D149" s="17" t="s">
        <v>225</v>
      </c>
      <c r="E149" s="17"/>
      <c r="F149" s="17">
        <v>421</v>
      </c>
      <c r="G149" s="17">
        <f t="shared" si="42"/>
        <v>421</v>
      </c>
      <c r="H149" s="17"/>
      <c r="I149" s="17" t="s">
        <v>225</v>
      </c>
      <c r="J149" s="17"/>
      <c r="K149" s="17">
        <v>400</v>
      </c>
      <c r="L149" s="17">
        <f t="shared" si="43"/>
        <v>400</v>
      </c>
      <c r="M149" s="17"/>
      <c r="N149" s="17" t="s">
        <v>225</v>
      </c>
      <c r="O149" s="17"/>
      <c r="P149" s="17">
        <v>444</v>
      </c>
      <c r="Q149" s="17">
        <f t="shared" si="44"/>
        <v>444</v>
      </c>
      <c r="R149" s="17">
        <f t="shared" si="34"/>
        <v>425.5</v>
      </c>
      <c r="T149" s="7">
        <f t="shared" si="39"/>
        <v>2.2626415781876325E-3</v>
      </c>
      <c r="V149" s="28">
        <f>+claims!D149</f>
        <v>17</v>
      </c>
      <c r="W149" s="28">
        <f>+claims!E149</f>
        <v>12</v>
      </c>
      <c r="X149" s="28">
        <f>+claims!F149</f>
        <v>6</v>
      </c>
      <c r="Z149" s="7">
        <f t="shared" si="35"/>
        <v>4.0380047505938245E-2</v>
      </c>
      <c r="AA149" s="7">
        <f t="shared" si="36"/>
        <v>0.03</v>
      </c>
      <c r="AB149" s="7">
        <f t="shared" si="38"/>
        <v>1.3513513513513514E-2</v>
      </c>
      <c r="AD149" s="7">
        <f t="shared" si="41"/>
        <v>2.348676467441313E-2</v>
      </c>
    </row>
    <row r="150" spans="1:30" hidden="1" outlineLevel="1" x14ac:dyDescent="0.2">
      <c r="A150" t="s">
        <v>226</v>
      </c>
      <c r="B150" t="s">
        <v>227</v>
      </c>
      <c r="C150" s="17"/>
      <c r="D150" s="17" t="s">
        <v>227</v>
      </c>
      <c r="E150" s="17"/>
      <c r="F150" s="17">
        <v>92.5</v>
      </c>
      <c r="G150" s="17">
        <f t="shared" si="42"/>
        <v>92.5</v>
      </c>
      <c r="H150" s="17"/>
      <c r="I150" s="17" t="s">
        <v>227</v>
      </c>
      <c r="J150" s="17"/>
      <c r="K150" s="17">
        <v>82.5</v>
      </c>
      <c r="L150" s="17">
        <f t="shared" si="43"/>
        <v>82.5</v>
      </c>
      <c r="M150" s="17"/>
      <c r="N150" s="17" t="s">
        <v>227</v>
      </c>
      <c r="O150" s="17"/>
      <c r="P150" s="17">
        <v>87.5</v>
      </c>
      <c r="Q150" s="17">
        <f t="shared" si="44"/>
        <v>87.5</v>
      </c>
      <c r="R150" s="17">
        <f t="shared" si="34"/>
        <v>86.666666666666671</v>
      </c>
      <c r="T150" s="7">
        <f t="shared" si="39"/>
        <v>4.6085923253332114E-4</v>
      </c>
      <c r="V150" s="28">
        <f>+claims!D150</f>
        <v>1</v>
      </c>
      <c r="W150" s="28">
        <f>+claims!E150</f>
        <v>2</v>
      </c>
      <c r="X150" s="28">
        <f>+claims!F150</f>
        <v>2</v>
      </c>
      <c r="Z150" s="7">
        <f t="shared" si="35"/>
        <v>0.01</v>
      </c>
      <c r="AA150" s="7">
        <f t="shared" si="36"/>
        <v>0.02</v>
      </c>
      <c r="AB150" s="7">
        <f t="shared" si="38"/>
        <v>0.02</v>
      </c>
      <c r="AD150" s="7">
        <f t="shared" si="41"/>
        <v>1.8333333333333333E-2</v>
      </c>
    </row>
    <row r="151" spans="1:30" hidden="1" outlineLevel="1" x14ac:dyDescent="0.2">
      <c r="A151" t="s">
        <v>228</v>
      </c>
      <c r="B151" t="s">
        <v>229</v>
      </c>
      <c r="C151" s="17"/>
      <c r="D151" s="17" t="s">
        <v>229</v>
      </c>
      <c r="E151" s="17"/>
      <c r="F151" s="17">
        <v>65</v>
      </c>
      <c r="G151" s="17">
        <f t="shared" si="42"/>
        <v>65</v>
      </c>
      <c r="H151" s="17"/>
      <c r="I151" s="17" t="s">
        <v>229</v>
      </c>
      <c r="J151" s="17"/>
      <c r="K151" s="17">
        <v>64.5</v>
      </c>
      <c r="L151" s="17">
        <f t="shared" si="43"/>
        <v>64.5</v>
      </c>
      <c r="M151" s="17"/>
      <c r="N151" s="17" t="s">
        <v>229</v>
      </c>
      <c r="O151" s="17"/>
      <c r="P151" s="17">
        <v>64.5</v>
      </c>
      <c r="Q151" s="17">
        <f t="shared" si="44"/>
        <v>64.5</v>
      </c>
      <c r="R151" s="17">
        <f t="shared" si="34"/>
        <v>64.583333333333329</v>
      </c>
      <c r="T151" s="7">
        <f t="shared" si="39"/>
        <v>3.4342875501281139E-4</v>
      </c>
      <c r="V151" s="28">
        <f>+claims!D151</f>
        <v>0</v>
      </c>
      <c r="W151" s="28">
        <f>+claims!E151</f>
        <v>3</v>
      </c>
      <c r="X151" s="28">
        <f>+claims!F151</f>
        <v>0</v>
      </c>
      <c r="Z151" s="7">
        <f t="shared" si="35"/>
        <v>0</v>
      </c>
      <c r="AA151" s="7">
        <f t="shared" si="36"/>
        <v>0.03</v>
      </c>
      <c r="AB151" s="7">
        <f t="shared" si="38"/>
        <v>0</v>
      </c>
      <c r="AD151" s="7">
        <f t="shared" si="41"/>
        <v>0.01</v>
      </c>
    </row>
    <row r="152" spans="1:30" hidden="1" outlineLevel="1" x14ac:dyDescent="0.2">
      <c r="A152" t="s">
        <v>230</v>
      </c>
      <c r="B152" t="s">
        <v>231</v>
      </c>
      <c r="C152" s="17"/>
      <c r="D152" s="17" t="s">
        <v>231</v>
      </c>
      <c r="E152" s="17"/>
      <c r="F152" s="17">
        <v>50</v>
      </c>
      <c r="G152" s="17">
        <f t="shared" si="42"/>
        <v>50</v>
      </c>
      <c r="H152" s="17"/>
      <c r="I152" s="17" t="s">
        <v>231</v>
      </c>
      <c r="J152" s="17"/>
      <c r="K152" s="17">
        <v>43.5</v>
      </c>
      <c r="L152" s="17">
        <f t="shared" si="43"/>
        <v>43.5</v>
      </c>
      <c r="M152" s="17"/>
      <c r="N152" s="17" t="s">
        <v>231</v>
      </c>
      <c r="O152" s="17"/>
      <c r="P152" s="17">
        <v>46</v>
      </c>
      <c r="Q152" s="17">
        <f t="shared" si="44"/>
        <v>46</v>
      </c>
      <c r="R152" s="17">
        <f t="shared" si="34"/>
        <v>45.833333333333336</v>
      </c>
      <c r="T152" s="7">
        <f t="shared" si="39"/>
        <v>2.4372363258973715E-4</v>
      </c>
      <c r="V152" s="28">
        <f>+claims!D152</f>
        <v>0</v>
      </c>
      <c r="W152" s="28">
        <f>+claims!E152</f>
        <v>0</v>
      </c>
      <c r="X152" s="28">
        <f>+claims!F152</f>
        <v>0</v>
      </c>
      <c r="Z152" s="7">
        <f t="shared" si="35"/>
        <v>0</v>
      </c>
      <c r="AA152" s="7">
        <f t="shared" si="36"/>
        <v>0</v>
      </c>
      <c r="AB152" s="7">
        <f t="shared" si="38"/>
        <v>0</v>
      </c>
      <c r="AD152" s="7">
        <f t="shared" si="41"/>
        <v>0</v>
      </c>
    </row>
    <row r="153" spans="1:30" hidden="1" outlineLevel="1" x14ac:dyDescent="0.2">
      <c r="A153" t="s">
        <v>232</v>
      </c>
      <c r="B153" t="s">
        <v>233</v>
      </c>
      <c r="C153" s="17"/>
      <c r="D153" s="17" t="s">
        <v>233</v>
      </c>
      <c r="E153" s="17"/>
      <c r="F153" s="17">
        <v>12</v>
      </c>
      <c r="G153" s="17">
        <f t="shared" si="42"/>
        <v>12</v>
      </c>
      <c r="H153" s="17"/>
      <c r="I153" s="17" t="s">
        <v>233</v>
      </c>
      <c r="J153" s="17"/>
      <c r="K153" s="17">
        <v>12</v>
      </c>
      <c r="L153" s="17">
        <f t="shared" si="43"/>
        <v>12</v>
      </c>
      <c r="M153" s="17"/>
      <c r="N153" s="17" t="s">
        <v>233</v>
      </c>
      <c r="O153" s="17"/>
      <c r="P153" s="17">
        <v>12</v>
      </c>
      <c r="Q153" s="17">
        <f t="shared" si="44"/>
        <v>12</v>
      </c>
      <c r="R153" s="17">
        <f t="shared" si="34"/>
        <v>12</v>
      </c>
      <c r="T153" s="7">
        <f t="shared" si="39"/>
        <v>6.3811278350767541E-5</v>
      </c>
      <c r="V153" s="28">
        <f>+claims!D153</f>
        <v>0</v>
      </c>
      <c r="W153" s="28">
        <f>+claims!E153</f>
        <v>0</v>
      </c>
      <c r="X153" s="28">
        <f>+claims!F153</f>
        <v>0</v>
      </c>
      <c r="Z153" s="7">
        <f t="shared" si="35"/>
        <v>0</v>
      </c>
      <c r="AA153" s="7">
        <f t="shared" si="36"/>
        <v>0</v>
      </c>
      <c r="AB153" s="7">
        <f t="shared" si="38"/>
        <v>0</v>
      </c>
      <c r="AD153" s="7">
        <f t="shared" si="41"/>
        <v>0</v>
      </c>
    </row>
    <row r="154" spans="1:30" hidden="1" outlineLevel="1" x14ac:dyDescent="0.2">
      <c r="A154" t="s">
        <v>234</v>
      </c>
      <c r="B154" t="s">
        <v>235</v>
      </c>
      <c r="C154" s="17"/>
      <c r="D154" s="17" t="s">
        <v>235</v>
      </c>
      <c r="E154" s="17"/>
      <c r="F154" s="17">
        <v>45</v>
      </c>
      <c r="G154" s="17">
        <f t="shared" si="42"/>
        <v>45</v>
      </c>
      <c r="H154" s="17"/>
      <c r="I154" s="17" t="s">
        <v>235</v>
      </c>
      <c r="J154" s="17"/>
      <c r="K154" s="17">
        <v>42</v>
      </c>
      <c r="L154" s="17">
        <f t="shared" si="43"/>
        <v>42</v>
      </c>
      <c r="M154" s="17"/>
      <c r="N154" s="17" t="s">
        <v>235</v>
      </c>
      <c r="O154" s="17"/>
      <c r="P154" s="17">
        <v>39</v>
      </c>
      <c r="Q154" s="17">
        <f t="shared" si="44"/>
        <v>39</v>
      </c>
      <c r="R154" s="17">
        <f t="shared" si="34"/>
        <v>41</v>
      </c>
      <c r="T154" s="7">
        <f t="shared" si="39"/>
        <v>2.1802186769845578E-4</v>
      </c>
      <c r="V154" s="28">
        <f>+claims!D154</f>
        <v>0</v>
      </c>
      <c r="W154" s="28">
        <f>+claims!E154</f>
        <v>0</v>
      </c>
      <c r="X154" s="28">
        <f>+claims!F154</f>
        <v>0</v>
      </c>
      <c r="Z154" s="7">
        <f t="shared" si="35"/>
        <v>0</v>
      </c>
      <c r="AA154" s="7">
        <f t="shared" si="36"/>
        <v>0</v>
      </c>
      <c r="AB154" s="7">
        <f t="shared" si="38"/>
        <v>0</v>
      </c>
      <c r="AD154" s="7">
        <f t="shared" si="41"/>
        <v>0</v>
      </c>
    </row>
    <row r="155" spans="1:30" hidden="1" outlineLevel="1" x14ac:dyDescent="0.2">
      <c r="A155" t="s">
        <v>236</v>
      </c>
      <c r="B155" t="s">
        <v>237</v>
      </c>
      <c r="C155" s="17"/>
      <c r="D155" s="17" t="s">
        <v>237</v>
      </c>
      <c r="E155" s="17"/>
      <c r="F155" s="17">
        <v>92</v>
      </c>
      <c r="G155" s="17">
        <f t="shared" si="42"/>
        <v>92</v>
      </c>
      <c r="H155" s="17"/>
      <c r="I155" s="17" t="s">
        <v>237</v>
      </c>
      <c r="J155" s="17"/>
      <c r="K155" s="17">
        <v>85</v>
      </c>
      <c r="L155" s="17">
        <f t="shared" si="43"/>
        <v>85</v>
      </c>
      <c r="M155" s="17"/>
      <c r="N155" s="17" t="s">
        <v>237</v>
      </c>
      <c r="O155" s="17"/>
      <c r="P155" s="17">
        <v>88</v>
      </c>
      <c r="Q155" s="17">
        <f t="shared" si="44"/>
        <v>88</v>
      </c>
      <c r="R155" s="17">
        <f t="shared" si="34"/>
        <v>87.666666666666671</v>
      </c>
      <c r="T155" s="7">
        <f t="shared" si="39"/>
        <v>4.6617683906255181E-4</v>
      </c>
      <c r="V155" s="28">
        <f>+claims!D155</f>
        <v>2</v>
      </c>
      <c r="W155" s="28">
        <f>+claims!E155</f>
        <v>1</v>
      </c>
      <c r="X155" s="28">
        <f>+claims!F155</f>
        <v>1</v>
      </c>
      <c r="Z155" s="7">
        <f t="shared" si="35"/>
        <v>0.02</v>
      </c>
      <c r="AA155" s="7">
        <f t="shared" si="36"/>
        <v>0.01</v>
      </c>
      <c r="AB155" s="7">
        <f t="shared" si="38"/>
        <v>0.01</v>
      </c>
      <c r="AD155" s="7">
        <f t="shared" si="41"/>
        <v>1.1666666666666667E-2</v>
      </c>
    </row>
    <row r="156" spans="1:30" hidden="1" outlineLevel="1" x14ac:dyDescent="0.2">
      <c r="A156" t="s">
        <v>238</v>
      </c>
      <c r="B156" t="s">
        <v>239</v>
      </c>
      <c r="C156" s="17"/>
      <c r="D156" s="17" t="s">
        <v>239</v>
      </c>
      <c r="E156" s="17"/>
      <c r="F156" s="17">
        <v>143</v>
      </c>
      <c r="G156" s="17">
        <f t="shared" si="42"/>
        <v>143</v>
      </c>
      <c r="H156" s="17"/>
      <c r="I156" s="17" t="s">
        <v>239</v>
      </c>
      <c r="J156" s="17"/>
      <c r="K156" s="17">
        <v>137</v>
      </c>
      <c r="L156" s="17">
        <f t="shared" si="43"/>
        <v>137</v>
      </c>
      <c r="M156" s="17"/>
      <c r="N156" s="17" t="s">
        <v>239</v>
      </c>
      <c r="O156" s="17"/>
      <c r="P156" s="17">
        <v>135</v>
      </c>
      <c r="Q156" s="17">
        <f t="shared" si="44"/>
        <v>135</v>
      </c>
      <c r="R156" s="17">
        <f t="shared" si="34"/>
        <v>137</v>
      </c>
      <c r="T156" s="7">
        <f t="shared" si="39"/>
        <v>7.2851209450459605E-4</v>
      </c>
      <c r="V156" s="28">
        <f>+claims!D156</f>
        <v>4</v>
      </c>
      <c r="W156" s="28">
        <f>+claims!E156</f>
        <v>1</v>
      </c>
      <c r="X156" s="28">
        <f>+claims!F156</f>
        <v>4</v>
      </c>
      <c r="Z156" s="7">
        <f t="shared" si="35"/>
        <v>2.7972027972027972E-2</v>
      </c>
      <c r="AA156" s="7">
        <f t="shared" si="36"/>
        <v>7.2992700729927005E-3</v>
      </c>
      <c r="AB156" s="7">
        <f t="shared" si="38"/>
        <v>2.9629629629629631E-2</v>
      </c>
      <c r="AD156" s="7">
        <f t="shared" si="41"/>
        <v>2.1909909501150376E-2</v>
      </c>
    </row>
    <row r="157" spans="1:30" hidden="1" outlineLevel="1" x14ac:dyDescent="0.2">
      <c r="A157" t="s">
        <v>240</v>
      </c>
      <c r="B157" t="s">
        <v>241</v>
      </c>
      <c r="C157" s="17"/>
      <c r="D157" s="17" t="s">
        <v>241</v>
      </c>
      <c r="E157" s="17"/>
      <c r="F157" s="17">
        <v>41</v>
      </c>
      <c r="G157" s="17">
        <f t="shared" si="42"/>
        <v>41</v>
      </c>
      <c r="H157" s="17"/>
      <c r="I157" s="17" t="s">
        <v>241</v>
      </c>
      <c r="J157" s="17"/>
      <c r="K157" s="17">
        <v>40</v>
      </c>
      <c r="L157" s="17">
        <f t="shared" si="43"/>
        <v>40</v>
      </c>
      <c r="M157" s="17"/>
      <c r="N157" s="17" t="s">
        <v>241</v>
      </c>
      <c r="O157" s="17"/>
      <c r="P157" s="17">
        <v>13</v>
      </c>
      <c r="Q157" s="17">
        <f t="shared" si="44"/>
        <v>13</v>
      </c>
      <c r="R157" s="17">
        <f t="shared" si="34"/>
        <v>26.666666666666668</v>
      </c>
      <c r="T157" s="7">
        <f t="shared" si="39"/>
        <v>1.4180284077948342E-4</v>
      </c>
      <c r="V157" s="28">
        <f>+claims!D157</f>
        <v>0</v>
      </c>
      <c r="W157" s="28">
        <f>+claims!E157</f>
        <v>2</v>
      </c>
      <c r="X157" s="28">
        <f>+claims!F157</f>
        <v>1</v>
      </c>
      <c r="Z157" s="7">
        <f t="shared" si="35"/>
        <v>0</v>
      </c>
      <c r="AA157" s="7">
        <f t="shared" si="36"/>
        <v>0.02</v>
      </c>
      <c r="AB157" s="7">
        <f t="shared" si="38"/>
        <v>0.01</v>
      </c>
      <c r="AD157" s="7">
        <f t="shared" si="41"/>
        <v>1.1666666666666667E-2</v>
      </c>
    </row>
    <row r="158" spans="1:30" hidden="1" outlineLevel="1" x14ac:dyDescent="0.2">
      <c r="A158" t="s">
        <v>242</v>
      </c>
      <c r="B158" t="s">
        <v>243</v>
      </c>
      <c r="C158" s="17"/>
      <c r="D158" s="17" t="s">
        <v>243</v>
      </c>
      <c r="E158" s="17"/>
      <c r="F158" s="17">
        <v>15</v>
      </c>
      <c r="G158" s="17">
        <f t="shared" si="42"/>
        <v>15</v>
      </c>
      <c r="H158" s="17"/>
      <c r="I158" s="17" t="s">
        <v>243</v>
      </c>
      <c r="J158" s="17"/>
      <c r="K158" s="17">
        <v>12.5</v>
      </c>
      <c r="L158" s="17">
        <f t="shared" si="43"/>
        <v>12.5</v>
      </c>
      <c r="M158" s="17"/>
      <c r="N158" s="17" t="s">
        <v>243</v>
      </c>
      <c r="O158" s="17"/>
      <c r="P158" s="17">
        <v>13</v>
      </c>
      <c r="Q158" s="17">
        <f t="shared" si="44"/>
        <v>13</v>
      </c>
      <c r="R158" s="17">
        <f t="shared" si="34"/>
        <v>13.166666666666666</v>
      </c>
      <c r="T158" s="7">
        <f t="shared" si="39"/>
        <v>7.0015152634869939E-5</v>
      </c>
      <c r="V158" s="28">
        <f>+claims!D158</f>
        <v>0</v>
      </c>
      <c r="W158" s="28">
        <f>+claims!E158</f>
        <v>0</v>
      </c>
      <c r="X158" s="28">
        <f>+claims!F158</f>
        <v>0</v>
      </c>
      <c r="Z158" s="7">
        <f t="shared" si="35"/>
        <v>0</v>
      </c>
      <c r="AA158" s="7">
        <f t="shared" si="36"/>
        <v>0</v>
      </c>
      <c r="AB158" s="7">
        <f t="shared" si="38"/>
        <v>0</v>
      </c>
      <c r="AD158" s="7">
        <f t="shared" si="41"/>
        <v>0</v>
      </c>
    </row>
    <row r="159" spans="1:30" hidden="1" outlineLevel="1" x14ac:dyDescent="0.2">
      <c r="A159" t="s">
        <v>244</v>
      </c>
      <c r="B159" t="s">
        <v>245</v>
      </c>
      <c r="C159" s="17"/>
      <c r="D159" s="17" t="s">
        <v>245</v>
      </c>
      <c r="E159" s="17"/>
      <c r="F159" s="17">
        <v>8</v>
      </c>
      <c r="G159" s="17">
        <f t="shared" si="42"/>
        <v>8</v>
      </c>
      <c r="H159" s="17"/>
      <c r="I159" s="17" t="s">
        <v>245</v>
      </c>
      <c r="J159" s="17"/>
      <c r="K159" s="17">
        <v>8</v>
      </c>
      <c r="L159" s="17">
        <f t="shared" si="43"/>
        <v>8</v>
      </c>
      <c r="M159" s="17"/>
      <c r="N159" s="17" t="s">
        <v>245</v>
      </c>
      <c r="O159" s="17"/>
      <c r="P159" s="17">
        <v>8</v>
      </c>
      <c r="Q159" s="17">
        <f t="shared" si="44"/>
        <v>8</v>
      </c>
      <c r="R159" s="17">
        <f t="shared" si="34"/>
        <v>8</v>
      </c>
      <c r="T159" s="7">
        <f t="shared" si="39"/>
        <v>4.2540852233845027E-5</v>
      </c>
      <c r="V159" s="28">
        <f>+claims!D159</f>
        <v>0</v>
      </c>
      <c r="W159" s="28">
        <f>+claims!E159</f>
        <v>0</v>
      </c>
      <c r="X159" s="28">
        <f>+claims!F159</f>
        <v>0</v>
      </c>
      <c r="Z159" s="7">
        <f t="shared" si="35"/>
        <v>0</v>
      </c>
      <c r="AA159" s="7">
        <f t="shared" si="36"/>
        <v>0</v>
      </c>
      <c r="AB159" s="7">
        <f t="shared" si="38"/>
        <v>0</v>
      </c>
      <c r="AD159" s="7">
        <f t="shared" si="41"/>
        <v>0</v>
      </c>
    </row>
    <row r="160" spans="1:30" hidden="1" outlineLevel="1" x14ac:dyDescent="0.2">
      <c r="A160" t="s">
        <v>246</v>
      </c>
      <c r="B160" t="s">
        <v>247</v>
      </c>
      <c r="C160" s="17"/>
      <c r="D160" s="17" t="s">
        <v>247</v>
      </c>
      <c r="E160" s="17"/>
      <c r="F160" s="17">
        <v>103</v>
      </c>
      <c r="G160" s="17">
        <f t="shared" si="42"/>
        <v>103</v>
      </c>
      <c r="H160" s="17"/>
      <c r="I160" s="17" t="s">
        <v>247</v>
      </c>
      <c r="J160" s="17"/>
      <c r="K160" s="17">
        <v>97.5</v>
      </c>
      <c r="L160" s="17">
        <f t="shared" si="43"/>
        <v>97.5</v>
      </c>
      <c r="M160" s="17"/>
      <c r="N160" s="17" t="s">
        <v>247</v>
      </c>
      <c r="O160" s="17"/>
      <c r="P160" s="17">
        <v>94.5</v>
      </c>
      <c r="Q160" s="17">
        <f t="shared" si="44"/>
        <v>94.5</v>
      </c>
      <c r="R160" s="17">
        <f t="shared" si="34"/>
        <v>96.916666666666671</v>
      </c>
      <c r="T160" s="7">
        <f t="shared" si="39"/>
        <v>5.1536469945793507E-4</v>
      </c>
      <c r="V160" s="28">
        <f>+claims!D160</f>
        <v>1</v>
      </c>
      <c r="W160" s="28">
        <f>+claims!E160</f>
        <v>0</v>
      </c>
      <c r="X160" s="28">
        <f>+claims!F160</f>
        <v>0</v>
      </c>
      <c r="Z160" s="7">
        <f t="shared" si="35"/>
        <v>9.7087378640776691E-3</v>
      </c>
      <c r="AA160" s="7">
        <f t="shared" si="36"/>
        <v>0</v>
      </c>
      <c r="AB160" s="7">
        <f t="shared" si="38"/>
        <v>0</v>
      </c>
      <c r="AD160" s="7">
        <f t="shared" si="41"/>
        <v>1.6181229773462782E-3</v>
      </c>
    </row>
    <row r="161" spans="1:30" hidden="1" outlineLevel="1" x14ac:dyDescent="0.2">
      <c r="A161" t="s">
        <v>248</v>
      </c>
      <c r="B161" t="s">
        <v>249</v>
      </c>
      <c r="C161" s="17"/>
      <c r="D161" s="17" t="s">
        <v>249</v>
      </c>
      <c r="E161" s="17"/>
      <c r="F161" s="17">
        <v>12</v>
      </c>
      <c r="G161" s="17">
        <f t="shared" si="42"/>
        <v>12</v>
      </c>
      <c r="H161" s="17"/>
      <c r="I161" s="17" t="s">
        <v>249</v>
      </c>
      <c r="J161" s="17"/>
      <c r="K161" s="17">
        <v>10.5</v>
      </c>
      <c r="L161" s="17">
        <f t="shared" si="43"/>
        <v>10.5</v>
      </c>
      <c r="M161" s="17"/>
      <c r="N161" s="17" t="s">
        <v>249</v>
      </c>
      <c r="O161" s="17"/>
      <c r="P161" s="17">
        <v>9</v>
      </c>
      <c r="Q161" s="17">
        <f t="shared" si="44"/>
        <v>9</v>
      </c>
      <c r="R161" s="17">
        <f t="shared" si="34"/>
        <v>10</v>
      </c>
      <c r="T161" s="7">
        <f t="shared" ref="T161:T166" si="45">+R161/$R$265</f>
        <v>5.3176065292306284E-5</v>
      </c>
      <c r="V161" s="28">
        <f>+claims!D161</f>
        <v>0</v>
      </c>
      <c r="W161" s="28">
        <f>+claims!E161</f>
        <v>0</v>
      </c>
      <c r="X161" s="28">
        <f>+claims!F161</f>
        <v>0</v>
      </c>
      <c r="Z161" s="7">
        <f t="shared" si="35"/>
        <v>0</v>
      </c>
      <c r="AA161" s="7">
        <f t="shared" si="36"/>
        <v>0</v>
      </c>
      <c r="AB161" s="7">
        <f t="shared" si="38"/>
        <v>0</v>
      </c>
      <c r="AD161" s="7">
        <f t="shared" si="41"/>
        <v>0</v>
      </c>
    </row>
    <row r="162" spans="1:30" hidden="1" outlineLevel="1" x14ac:dyDescent="0.2">
      <c r="A162" t="s">
        <v>250</v>
      </c>
      <c r="B162" t="s">
        <v>251</v>
      </c>
      <c r="C162" s="17"/>
      <c r="D162" s="17" t="s">
        <v>251</v>
      </c>
      <c r="E162" s="17"/>
      <c r="F162" s="17">
        <v>8</v>
      </c>
      <c r="G162" s="17">
        <f t="shared" si="42"/>
        <v>8</v>
      </c>
      <c r="H162" s="17"/>
      <c r="I162" s="17" t="s">
        <v>251</v>
      </c>
      <c r="J162" s="17"/>
      <c r="K162" s="17">
        <v>8</v>
      </c>
      <c r="L162" s="17">
        <f t="shared" si="43"/>
        <v>8</v>
      </c>
      <c r="M162" s="17"/>
      <c r="N162" s="17" t="s">
        <v>251</v>
      </c>
      <c r="O162" s="17"/>
      <c r="P162" s="17">
        <v>8</v>
      </c>
      <c r="Q162" s="17">
        <f t="shared" si="44"/>
        <v>8</v>
      </c>
      <c r="R162" s="17">
        <f t="shared" si="34"/>
        <v>8</v>
      </c>
      <c r="T162" s="7">
        <f t="shared" si="45"/>
        <v>4.2540852233845027E-5</v>
      </c>
      <c r="V162" s="28">
        <f>+claims!D162</f>
        <v>0</v>
      </c>
      <c r="W162" s="28">
        <f>+claims!E162</f>
        <v>0</v>
      </c>
      <c r="X162" s="28">
        <f>+claims!F162</f>
        <v>0</v>
      </c>
      <c r="Z162" s="7">
        <f t="shared" si="35"/>
        <v>0</v>
      </c>
      <c r="AA162" s="7">
        <f t="shared" si="36"/>
        <v>0</v>
      </c>
      <c r="AB162" s="7">
        <f t="shared" si="38"/>
        <v>0</v>
      </c>
      <c r="AD162" s="7">
        <f t="shared" si="41"/>
        <v>0</v>
      </c>
    </row>
    <row r="163" spans="1:30" hidden="1" outlineLevel="1" x14ac:dyDescent="0.2">
      <c r="A163" t="s">
        <v>252</v>
      </c>
      <c r="B163" t="s">
        <v>253</v>
      </c>
      <c r="C163" s="17"/>
      <c r="D163" s="17" t="s">
        <v>253</v>
      </c>
      <c r="E163" s="17"/>
      <c r="F163" s="17">
        <v>12</v>
      </c>
      <c r="G163" s="17">
        <f t="shared" si="42"/>
        <v>12</v>
      </c>
      <c r="H163" s="17"/>
      <c r="I163" s="17" t="s">
        <v>253</v>
      </c>
      <c r="J163" s="17"/>
      <c r="K163" s="17">
        <v>11</v>
      </c>
      <c r="L163" s="17">
        <f t="shared" si="43"/>
        <v>11</v>
      </c>
      <c r="M163" s="17"/>
      <c r="N163" s="17" t="s">
        <v>253</v>
      </c>
      <c r="O163" s="17"/>
      <c r="P163" s="17">
        <v>11</v>
      </c>
      <c r="Q163" s="17">
        <f t="shared" si="44"/>
        <v>11</v>
      </c>
      <c r="R163" s="17">
        <f t="shared" si="34"/>
        <v>11.166666666666666</v>
      </c>
      <c r="T163" s="7">
        <f t="shared" si="45"/>
        <v>5.9379939576408682E-5</v>
      </c>
      <c r="V163" s="28">
        <f>+claims!D163</f>
        <v>1</v>
      </c>
      <c r="W163" s="28">
        <f>+claims!E163</f>
        <v>0</v>
      </c>
      <c r="X163" s="28">
        <f>+claims!F163</f>
        <v>0</v>
      </c>
      <c r="Z163" s="7">
        <f t="shared" si="35"/>
        <v>0.01</v>
      </c>
      <c r="AA163" s="7">
        <f t="shared" si="36"/>
        <v>0</v>
      </c>
      <c r="AB163" s="7">
        <f t="shared" si="38"/>
        <v>0</v>
      </c>
      <c r="AD163" s="7">
        <f t="shared" si="41"/>
        <v>1.6666666666666668E-3</v>
      </c>
    </row>
    <row r="164" spans="1:30" hidden="1" outlineLevel="1" x14ac:dyDescent="0.2">
      <c r="A164" t="s">
        <v>501</v>
      </c>
      <c r="B164" t="s">
        <v>502</v>
      </c>
      <c r="C164" s="17"/>
      <c r="D164" s="17" t="s">
        <v>502</v>
      </c>
      <c r="E164" s="17"/>
      <c r="F164" s="17">
        <v>2</v>
      </c>
      <c r="G164" s="17">
        <f t="shared" si="42"/>
        <v>2</v>
      </c>
      <c r="H164" s="17"/>
      <c r="I164" s="17" t="s">
        <v>502</v>
      </c>
      <c r="J164" s="17"/>
      <c r="K164" s="17">
        <v>2</v>
      </c>
      <c r="L164" s="17">
        <f t="shared" si="43"/>
        <v>2</v>
      </c>
      <c r="M164" s="17"/>
      <c r="N164" s="17" t="s">
        <v>502</v>
      </c>
      <c r="O164" s="17"/>
      <c r="P164" s="17">
        <v>2</v>
      </c>
      <c r="Q164" s="17">
        <f>AVERAGE(M164:P164)</f>
        <v>2</v>
      </c>
      <c r="R164" s="17">
        <f>IF(G164&gt;0,(+G164+(L164*2)+(Q164*3))/6,IF(L164&gt;0,((L164*2)+(Q164*3))/5,Q164))</f>
        <v>2</v>
      </c>
      <c r="T164" s="7">
        <f t="shared" si="45"/>
        <v>1.0635213058461257E-5</v>
      </c>
      <c r="V164" s="28">
        <f>+claims!D164</f>
        <v>0</v>
      </c>
      <c r="W164" s="28">
        <f>+claims!E164</f>
        <v>0</v>
      </c>
      <c r="X164" s="28">
        <f>+claims!F164</f>
        <v>0</v>
      </c>
      <c r="Z164" s="7">
        <f>IF(G164&gt;100,IF(V164&lt;1,0,+V164/G164),IF(V164&lt;1,0,+V164/100))</f>
        <v>0</v>
      </c>
      <c r="AA164" s="7">
        <f>IF(L164&gt;100,IF(W164&lt;1,0,+W164/L164),IF(W164&lt;1,0,+W164/100))</f>
        <v>0</v>
      </c>
      <c r="AB164" s="7">
        <f>IF(Q164&gt;100,IF(X164&lt;1,0,+X164/Q164),IF(X164&lt;1,0,+X164/100))</f>
        <v>0</v>
      </c>
      <c r="AD164" s="7">
        <f t="shared" si="41"/>
        <v>0</v>
      </c>
    </row>
    <row r="165" spans="1:30" hidden="1" outlineLevel="1" x14ac:dyDescent="0.2">
      <c r="A165" t="s">
        <v>254</v>
      </c>
      <c r="B165" t="s">
        <v>255</v>
      </c>
      <c r="C165" s="17"/>
      <c r="D165" s="17" t="s">
        <v>255</v>
      </c>
      <c r="E165" s="17"/>
      <c r="F165" s="17">
        <v>628.5</v>
      </c>
      <c r="G165" s="17">
        <f t="shared" si="42"/>
        <v>628.5</v>
      </c>
      <c r="H165" s="17"/>
      <c r="I165" s="17" t="s">
        <v>255</v>
      </c>
      <c r="J165" s="17"/>
      <c r="K165" s="17">
        <v>607</v>
      </c>
      <c r="L165" s="17">
        <f t="shared" si="43"/>
        <v>607</v>
      </c>
      <c r="M165" s="17"/>
      <c r="N165" s="17" t="s">
        <v>255</v>
      </c>
      <c r="O165" s="17"/>
      <c r="P165" s="17">
        <v>602</v>
      </c>
      <c r="Q165" s="17">
        <f t="shared" si="44"/>
        <v>602</v>
      </c>
      <c r="R165" s="17">
        <f t="shared" ref="R165:R228" si="46">IF(G165&gt;0,(+G165+(L165*2)+(Q165*3))/6,IF(L165&gt;0,((L165*2)+(Q165*3))/5,Q165))</f>
        <v>608.08333333333337</v>
      </c>
      <c r="T165" s="7">
        <f t="shared" si="45"/>
        <v>3.2335479036496584E-3</v>
      </c>
      <c r="V165" s="28">
        <f>+claims!D165</f>
        <v>1</v>
      </c>
      <c r="W165" s="28">
        <f>+claims!E165</f>
        <v>6</v>
      </c>
      <c r="X165" s="28">
        <f>+claims!F165</f>
        <v>3</v>
      </c>
      <c r="Z165" s="7">
        <f t="shared" si="35"/>
        <v>1.5910898965791568E-3</v>
      </c>
      <c r="AA165" s="7">
        <f t="shared" si="36"/>
        <v>9.8846787479406912E-3</v>
      </c>
      <c r="AB165" s="7">
        <f t="shared" si="38"/>
        <v>4.9833887043189366E-3</v>
      </c>
      <c r="AD165" s="7">
        <f t="shared" si="41"/>
        <v>6.0517689175695584E-3</v>
      </c>
    </row>
    <row r="166" spans="1:30" hidden="1" outlineLevel="1" x14ac:dyDescent="0.2">
      <c r="A166" t="s">
        <v>256</v>
      </c>
      <c r="B166" t="s">
        <v>257</v>
      </c>
      <c r="C166" s="17"/>
      <c r="D166" s="17" t="s">
        <v>257</v>
      </c>
      <c r="E166" s="17"/>
      <c r="F166" s="17">
        <v>14</v>
      </c>
      <c r="G166" s="17">
        <f t="shared" si="42"/>
        <v>14</v>
      </c>
      <c r="H166" s="17"/>
      <c r="I166" s="17" t="s">
        <v>257</v>
      </c>
      <c r="J166" s="17"/>
      <c r="K166" s="17">
        <v>14</v>
      </c>
      <c r="L166" s="17">
        <f t="shared" si="43"/>
        <v>14</v>
      </c>
      <c r="M166" s="17"/>
      <c r="N166" s="17" t="s">
        <v>257</v>
      </c>
      <c r="O166" s="17"/>
      <c r="P166" s="17">
        <v>13.5</v>
      </c>
      <c r="Q166" s="17">
        <f t="shared" si="44"/>
        <v>13.5</v>
      </c>
      <c r="R166" s="17">
        <f t="shared" si="46"/>
        <v>13.75</v>
      </c>
      <c r="T166" s="7">
        <f t="shared" si="45"/>
        <v>7.3117089776921138E-5</v>
      </c>
      <c r="V166" s="28">
        <f>+claims!D166</f>
        <v>0</v>
      </c>
      <c r="W166" s="28">
        <f>+claims!E166</f>
        <v>0</v>
      </c>
      <c r="X166" s="28">
        <f>+claims!F166</f>
        <v>0</v>
      </c>
      <c r="Z166" s="7">
        <f t="shared" si="35"/>
        <v>0</v>
      </c>
      <c r="AA166" s="7">
        <f t="shared" si="36"/>
        <v>0</v>
      </c>
      <c r="AB166" s="7">
        <f t="shared" si="38"/>
        <v>0</v>
      </c>
      <c r="AD166" s="7">
        <f t="shared" si="41"/>
        <v>0</v>
      </c>
    </row>
    <row r="167" spans="1:30" hidden="1" outlineLevel="1" x14ac:dyDescent="0.2">
      <c r="A167" t="s">
        <v>258</v>
      </c>
      <c r="B167" t="s">
        <v>259</v>
      </c>
      <c r="C167" s="17"/>
      <c r="D167" s="17" t="s">
        <v>259</v>
      </c>
      <c r="E167" s="17"/>
      <c r="F167" s="17">
        <v>10.5</v>
      </c>
      <c r="G167" s="17">
        <f t="shared" si="42"/>
        <v>10.5</v>
      </c>
      <c r="H167" s="17"/>
      <c r="I167" s="17" t="s">
        <v>259</v>
      </c>
      <c r="J167" s="17"/>
      <c r="K167" s="17">
        <v>10.5</v>
      </c>
      <c r="L167" s="17">
        <f t="shared" si="43"/>
        <v>10.5</v>
      </c>
      <c r="M167" s="17"/>
      <c r="N167" s="17" t="s">
        <v>259</v>
      </c>
      <c r="O167" s="17"/>
      <c r="P167" s="17">
        <v>10</v>
      </c>
      <c r="Q167" s="17">
        <f t="shared" si="44"/>
        <v>10</v>
      </c>
      <c r="R167" s="17">
        <f t="shared" si="46"/>
        <v>10.25</v>
      </c>
      <c r="T167" s="7">
        <f t="shared" ref="T167:T198" si="47">+R167/$R$265</f>
        <v>5.4505466924613944E-5</v>
      </c>
      <c r="V167" s="28">
        <f>+claims!D167</f>
        <v>0</v>
      </c>
      <c r="W167" s="28">
        <f>+claims!E167</f>
        <v>0</v>
      </c>
      <c r="X167" s="28">
        <f>+claims!F167</f>
        <v>0</v>
      </c>
      <c r="Z167" s="7">
        <f t="shared" si="35"/>
        <v>0</v>
      </c>
      <c r="AA167" s="7">
        <f t="shared" si="36"/>
        <v>0</v>
      </c>
      <c r="AB167" s="7">
        <f t="shared" si="38"/>
        <v>0</v>
      </c>
      <c r="AD167" s="7">
        <f t="shared" si="41"/>
        <v>0</v>
      </c>
    </row>
    <row r="168" spans="1:30" hidden="1" outlineLevel="1" x14ac:dyDescent="0.2">
      <c r="A168" t="s">
        <v>260</v>
      </c>
      <c r="B168" t="s">
        <v>261</v>
      </c>
      <c r="C168" s="17"/>
      <c r="D168" s="17" t="s">
        <v>261</v>
      </c>
      <c r="E168" s="17"/>
      <c r="F168" s="17">
        <v>76.5</v>
      </c>
      <c r="G168" s="17">
        <f t="shared" si="42"/>
        <v>76.5</v>
      </c>
      <c r="H168" s="17"/>
      <c r="I168" s="17" t="s">
        <v>261</v>
      </c>
      <c r="J168" s="17"/>
      <c r="K168" s="17">
        <v>77</v>
      </c>
      <c r="L168" s="17">
        <f t="shared" si="43"/>
        <v>77</v>
      </c>
      <c r="M168" s="17"/>
      <c r="N168" s="17" t="s">
        <v>261</v>
      </c>
      <c r="O168" s="17"/>
      <c r="P168" s="17">
        <v>80</v>
      </c>
      <c r="Q168" s="17">
        <f t="shared" si="44"/>
        <v>80</v>
      </c>
      <c r="R168" s="17">
        <f t="shared" si="46"/>
        <v>78.416666666666671</v>
      </c>
      <c r="T168" s="7">
        <f t="shared" si="47"/>
        <v>4.1698897866716849E-4</v>
      </c>
      <c r="V168" s="28">
        <f>+claims!D168</f>
        <v>1</v>
      </c>
      <c r="W168" s="28">
        <f>+claims!E168</f>
        <v>1</v>
      </c>
      <c r="X168" s="28">
        <f>+claims!F168</f>
        <v>1</v>
      </c>
      <c r="Z168" s="7">
        <f t="shared" ref="Z168:Z231" si="48">IF(G168&gt;100,IF(V168&lt;1,0,+V168/G168),IF(V168&lt;1,0,+V168/100))</f>
        <v>0.01</v>
      </c>
      <c r="AA168" s="7">
        <f t="shared" ref="AA168:AA231" si="49">IF(L168&gt;100,IF(W168&lt;1,0,+W168/L168),IF(W168&lt;1,0,+W168/100))</f>
        <v>0.01</v>
      </c>
      <c r="AB168" s="7">
        <f t="shared" si="38"/>
        <v>0.01</v>
      </c>
      <c r="AD168" s="7">
        <f t="shared" si="41"/>
        <v>0.01</v>
      </c>
    </row>
    <row r="169" spans="1:30" hidden="1" outlineLevel="1" x14ac:dyDescent="0.2">
      <c r="A169" t="s">
        <v>262</v>
      </c>
      <c r="B169" t="s">
        <v>263</v>
      </c>
      <c r="C169" s="17"/>
      <c r="D169" s="17" t="s">
        <v>263</v>
      </c>
      <c r="E169" s="17"/>
      <c r="F169" s="17">
        <v>5</v>
      </c>
      <c r="G169" s="17">
        <f t="shared" si="42"/>
        <v>5</v>
      </c>
      <c r="H169" s="17"/>
      <c r="I169" s="17" t="s">
        <v>263</v>
      </c>
      <c r="J169" s="17"/>
      <c r="K169" s="17">
        <v>6</v>
      </c>
      <c r="L169" s="17">
        <f t="shared" si="43"/>
        <v>6</v>
      </c>
      <c r="M169" s="17"/>
      <c r="N169" s="17" t="s">
        <v>263</v>
      </c>
      <c r="O169" s="17"/>
      <c r="P169" s="17">
        <v>5</v>
      </c>
      <c r="Q169" s="17">
        <f t="shared" si="44"/>
        <v>5</v>
      </c>
      <c r="R169" s="17">
        <f t="shared" si="46"/>
        <v>5.333333333333333</v>
      </c>
      <c r="T169" s="7">
        <f t="shared" si="47"/>
        <v>2.8360568155896685E-5</v>
      </c>
      <c r="V169" s="28">
        <f>+claims!D169</f>
        <v>0</v>
      </c>
      <c r="W169" s="28">
        <f>+claims!E169</f>
        <v>0</v>
      </c>
      <c r="X169" s="28">
        <f>+claims!F169</f>
        <v>0</v>
      </c>
      <c r="Z169" s="7">
        <f t="shared" si="48"/>
        <v>0</v>
      </c>
      <c r="AA169" s="7">
        <f t="shared" si="49"/>
        <v>0</v>
      </c>
      <c r="AB169" s="7">
        <f t="shared" si="38"/>
        <v>0</v>
      </c>
      <c r="AD169" s="7">
        <f t="shared" si="41"/>
        <v>0</v>
      </c>
    </row>
    <row r="170" spans="1:30" hidden="1" outlineLevel="1" x14ac:dyDescent="0.2">
      <c r="A170" t="s">
        <v>264</v>
      </c>
      <c r="B170" t="s">
        <v>265</v>
      </c>
      <c r="C170" s="17"/>
      <c r="D170" s="17" t="s">
        <v>265</v>
      </c>
      <c r="E170" s="17"/>
      <c r="F170" s="17">
        <v>28</v>
      </c>
      <c r="G170" s="17">
        <f t="shared" si="42"/>
        <v>28</v>
      </c>
      <c r="H170" s="17"/>
      <c r="I170" s="17" t="s">
        <v>265</v>
      </c>
      <c r="J170" s="17"/>
      <c r="K170" s="17">
        <v>28</v>
      </c>
      <c r="L170" s="17">
        <f t="shared" si="43"/>
        <v>28</v>
      </c>
      <c r="M170" s="17"/>
      <c r="N170" s="17" t="s">
        <v>265</v>
      </c>
      <c r="O170" s="17"/>
      <c r="P170" s="17">
        <v>26</v>
      </c>
      <c r="Q170" s="17">
        <f t="shared" si="44"/>
        <v>26</v>
      </c>
      <c r="R170" s="17">
        <f t="shared" si="46"/>
        <v>27</v>
      </c>
      <c r="T170" s="7">
        <f t="shared" si="47"/>
        <v>1.4357537628922697E-4</v>
      </c>
      <c r="V170" s="28">
        <f>+claims!D170</f>
        <v>0</v>
      </c>
      <c r="W170" s="28">
        <f>+claims!E170</f>
        <v>0</v>
      </c>
      <c r="X170" s="28">
        <f>+claims!F170</f>
        <v>0</v>
      </c>
      <c r="Z170" s="7">
        <f t="shared" si="48"/>
        <v>0</v>
      </c>
      <c r="AA170" s="7">
        <f t="shared" si="49"/>
        <v>0</v>
      </c>
      <c r="AB170" s="7">
        <f t="shared" si="38"/>
        <v>0</v>
      </c>
      <c r="AD170" s="7">
        <f t="shared" si="41"/>
        <v>0</v>
      </c>
    </row>
    <row r="171" spans="1:30" hidden="1" outlineLevel="1" x14ac:dyDescent="0.2">
      <c r="A171" t="s">
        <v>266</v>
      </c>
      <c r="B171" t="s">
        <v>267</v>
      </c>
      <c r="C171" s="17"/>
      <c r="D171" s="17" t="s">
        <v>267</v>
      </c>
      <c r="E171" s="17"/>
      <c r="F171" s="17">
        <v>32</v>
      </c>
      <c r="G171" s="17">
        <f t="shared" si="42"/>
        <v>32</v>
      </c>
      <c r="H171" s="17"/>
      <c r="I171" s="17" t="s">
        <v>267</v>
      </c>
      <c r="J171" s="17"/>
      <c r="K171" s="17">
        <v>30</v>
      </c>
      <c r="L171" s="17">
        <f t="shared" si="43"/>
        <v>30</v>
      </c>
      <c r="M171" s="17"/>
      <c r="N171" s="17" t="s">
        <v>267</v>
      </c>
      <c r="O171" s="17"/>
      <c r="P171" s="17">
        <v>27</v>
      </c>
      <c r="Q171" s="17">
        <f t="shared" si="44"/>
        <v>27</v>
      </c>
      <c r="R171" s="17">
        <f t="shared" si="46"/>
        <v>28.833333333333332</v>
      </c>
      <c r="T171" s="7">
        <f t="shared" si="47"/>
        <v>1.5332432159281643E-4</v>
      </c>
      <c r="V171" s="28">
        <f>+claims!D171</f>
        <v>0</v>
      </c>
      <c r="W171" s="28">
        <f>+claims!E171</f>
        <v>1</v>
      </c>
      <c r="X171" s="28">
        <f>+claims!F171</f>
        <v>0</v>
      </c>
      <c r="Z171" s="7">
        <f t="shared" si="48"/>
        <v>0</v>
      </c>
      <c r="AA171" s="7">
        <f t="shared" si="49"/>
        <v>0.01</v>
      </c>
      <c r="AB171" s="7">
        <f t="shared" si="38"/>
        <v>0</v>
      </c>
      <c r="AD171" s="7">
        <f t="shared" si="41"/>
        <v>3.3333333333333335E-3</v>
      </c>
    </row>
    <row r="172" spans="1:30" hidden="1" outlineLevel="1" x14ac:dyDescent="0.2">
      <c r="A172" t="s">
        <v>268</v>
      </c>
      <c r="B172" t="s">
        <v>269</v>
      </c>
      <c r="C172" s="17"/>
      <c r="D172" s="17" t="s">
        <v>269</v>
      </c>
      <c r="E172" s="17"/>
      <c r="F172" s="17">
        <v>287</v>
      </c>
      <c r="G172" s="17">
        <f t="shared" si="42"/>
        <v>287</v>
      </c>
      <c r="H172" s="17"/>
      <c r="I172" s="17" t="s">
        <v>269</v>
      </c>
      <c r="J172" s="17"/>
      <c r="K172" s="17">
        <v>251</v>
      </c>
      <c r="L172" s="17">
        <f t="shared" si="43"/>
        <v>251</v>
      </c>
      <c r="M172" s="17"/>
      <c r="N172" s="17" t="s">
        <v>269</v>
      </c>
      <c r="O172" s="17"/>
      <c r="P172" s="17">
        <v>225</v>
      </c>
      <c r="Q172" s="17">
        <f t="shared" si="44"/>
        <v>225</v>
      </c>
      <c r="R172" s="17">
        <f t="shared" si="46"/>
        <v>244</v>
      </c>
      <c r="T172" s="7">
        <f t="shared" si="47"/>
        <v>1.2974959931322733E-3</v>
      </c>
      <c r="V172" s="28">
        <f>+claims!D172</f>
        <v>7</v>
      </c>
      <c r="W172" s="28">
        <f>+claims!E172</f>
        <v>9</v>
      </c>
      <c r="X172" s="28">
        <f>+claims!F172</f>
        <v>9</v>
      </c>
      <c r="Z172" s="7">
        <f t="shared" si="48"/>
        <v>2.4390243902439025E-2</v>
      </c>
      <c r="AA172" s="7">
        <f t="shared" si="49"/>
        <v>3.5856573705179286E-2</v>
      </c>
      <c r="AB172" s="7">
        <f t="shared" ref="AB172:AB236" si="50">IF(Q172&gt;100,IF(X172&lt;1,0,+X172/Q172),IF(X172&lt;1,0,+X172/100))</f>
        <v>0.04</v>
      </c>
      <c r="AD172" s="7">
        <f t="shared" si="41"/>
        <v>3.6017231885466267E-2</v>
      </c>
    </row>
    <row r="173" spans="1:30" hidden="1" outlineLevel="1" x14ac:dyDescent="0.2">
      <c r="A173" t="s">
        <v>270</v>
      </c>
      <c r="B173" t="s">
        <v>271</v>
      </c>
      <c r="C173" s="17"/>
      <c r="D173" s="17" t="s">
        <v>271</v>
      </c>
      <c r="E173" s="17"/>
      <c r="F173" s="17">
        <v>7</v>
      </c>
      <c r="G173" s="17">
        <f t="shared" si="42"/>
        <v>7</v>
      </c>
      <c r="H173" s="17"/>
      <c r="I173" s="17" t="s">
        <v>271</v>
      </c>
      <c r="J173" s="17"/>
      <c r="K173" s="17">
        <v>7</v>
      </c>
      <c r="L173" s="17">
        <f t="shared" si="43"/>
        <v>7</v>
      </c>
      <c r="M173" s="17"/>
      <c r="N173" s="17" t="s">
        <v>271</v>
      </c>
      <c r="O173" s="17"/>
      <c r="P173" s="17">
        <v>6</v>
      </c>
      <c r="Q173" s="17">
        <f t="shared" ref="Q173:Q203" si="51">AVERAGE(M173:P173)</f>
        <v>6</v>
      </c>
      <c r="R173" s="17">
        <f t="shared" si="46"/>
        <v>6.5</v>
      </c>
      <c r="T173" s="7">
        <f t="shared" si="47"/>
        <v>3.4564442439999083E-5</v>
      </c>
      <c r="V173" s="28">
        <f>+claims!D173</f>
        <v>0</v>
      </c>
      <c r="W173" s="28">
        <f>+claims!E173</f>
        <v>0</v>
      </c>
      <c r="X173" s="28">
        <f>+claims!F173</f>
        <v>0</v>
      </c>
      <c r="Z173" s="7">
        <f t="shared" si="48"/>
        <v>0</v>
      </c>
      <c r="AA173" s="7">
        <f t="shared" si="49"/>
        <v>0</v>
      </c>
      <c r="AB173" s="7">
        <f t="shared" si="50"/>
        <v>0</v>
      </c>
      <c r="AD173" s="7">
        <f t="shared" si="41"/>
        <v>0</v>
      </c>
    </row>
    <row r="174" spans="1:30" hidden="1" outlineLevel="1" x14ac:dyDescent="0.2">
      <c r="A174" t="s">
        <v>272</v>
      </c>
      <c r="B174" t="s">
        <v>273</v>
      </c>
      <c r="C174" s="17"/>
      <c r="D174" s="17" t="s">
        <v>273</v>
      </c>
      <c r="E174" s="17"/>
      <c r="F174" s="17">
        <v>11</v>
      </c>
      <c r="G174" s="17">
        <f t="shared" si="42"/>
        <v>11</v>
      </c>
      <c r="H174" s="17"/>
      <c r="I174" s="17" t="s">
        <v>273</v>
      </c>
      <c r="J174" s="17"/>
      <c r="K174" s="17">
        <v>11</v>
      </c>
      <c r="L174" s="17">
        <f t="shared" si="43"/>
        <v>11</v>
      </c>
      <c r="M174" s="17"/>
      <c r="N174" s="17" t="s">
        <v>273</v>
      </c>
      <c r="O174" s="17"/>
      <c r="P174" s="17">
        <v>10</v>
      </c>
      <c r="Q174" s="17">
        <f t="shared" si="51"/>
        <v>10</v>
      </c>
      <c r="R174" s="17">
        <f t="shared" si="46"/>
        <v>10.5</v>
      </c>
      <c r="T174" s="7">
        <f t="shared" si="47"/>
        <v>5.5834868556921597E-5</v>
      </c>
      <c r="V174" s="28">
        <f>+claims!D174</f>
        <v>0</v>
      </c>
      <c r="W174" s="28">
        <f>+claims!E174</f>
        <v>0</v>
      </c>
      <c r="X174" s="28">
        <f>+claims!F174</f>
        <v>0</v>
      </c>
      <c r="Z174" s="7">
        <f t="shared" si="48"/>
        <v>0</v>
      </c>
      <c r="AA174" s="7">
        <f t="shared" si="49"/>
        <v>0</v>
      </c>
      <c r="AB174" s="7">
        <f t="shared" si="50"/>
        <v>0</v>
      </c>
      <c r="AD174" s="7">
        <f t="shared" si="41"/>
        <v>0</v>
      </c>
    </row>
    <row r="175" spans="1:30" hidden="1" outlineLevel="1" x14ac:dyDescent="0.2">
      <c r="A175" t="s">
        <v>274</v>
      </c>
      <c r="B175" t="s">
        <v>275</v>
      </c>
      <c r="C175" s="17"/>
      <c r="D175" s="17" t="s">
        <v>275</v>
      </c>
      <c r="E175" s="17"/>
      <c r="F175" s="17">
        <v>9</v>
      </c>
      <c r="G175" s="17">
        <f t="shared" si="42"/>
        <v>9</v>
      </c>
      <c r="H175" s="17"/>
      <c r="I175" s="17" t="s">
        <v>275</v>
      </c>
      <c r="J175" s="17"/>
      <c r="K175" s="17">
        <v>9</v>
      </c>
      <c r="L175" s="17">
        <f t="shared" si="43"/>
        <v>9</v>
      </c>
      <c r="M175" s="17"/>
      <c r="N175" s="17" t="s">
        <v>275</v>
      </c>
      <c r="O175" s="17"/>
      <c r="P175" s="17">
        <v>9</v>
      </c>
      <c r="Q175" s="17">
        <f t="shared" si="51"/>
        <v>9</v>
      </c>
      <c r="R175" s="17">
        <f t="shared" si="46"/>
        <v>9</v>
      </c>
      <c r="T175" s="7">
        <f t="shared" si="47"/>
        <v>4.7858458763075659E-5</v>
      </c>
      <c r="V175" s="28">
        <f>+claims!D175</f>
        <v>0</v>
      </c>
      <c r="W175" s="28">
        <f>+claims!E175</f>
        <v>0</v>
      </c>
      <c r="X175" s="28">
        <f>+claims!F175</f>
        <v>0</v>
      </c>
      <c r="Z175" s="7">
        <f t="shared" si="48"/>
        <v>0</v>
      </c>
      <c r="AA175" s="7">
        <f t="shared" si="49"/>
        <v>0</v>
      </c>
      <c r="AB175" s="7">
        <f t="shared" si="50"/>
        <v>0</v>
      </c>
      <c r="AD175" s="7">
        <f t="shared" si="41"/>
        <v>0</v>
      </c>
    </row>
    <row r="176" spans="1:30" hidden="1" outlineLevel="1" x14ac:dyDescent="0.2">
      <c r="A176" t="s">
        <v>276</v>
      </c>
      <c r="B176" t="s">
        <v>277</v>
      </c>
      <c r="C176" s="17"/>
      <c r="D176" s="17" t="s">
        <v>277</v>
      </c>
      <c r="E176" s="17"/>
      <c r="F176" s="17">
        <v>18.5</v>
      </c>
      <c r="G176" s="17">
        <f t="shared" si="42"/>
        <v>18.5</v>
      </c>
      <c r="H176" s="17"/>
      <c r="I176" s="17" t="s">
        <v>277</v>
      </c>
      <c r="J176" s="17"/>
      <c r="K176" s="17">
        <v>16</v>
      </c>
      <c r="L176" s="17">
        <f t="shared" si="43"/>
        <v>16</v>
      </c>
      <c r="M176" s="17"/>
      <c r="N176" s="17" t="s">
        <v>277</v>
      </c>
      <c r="O176" s="17"/>
      <c r="P176" s="17">
        <v>17</v>
      </c>
      <c r="Q176" s="17">
        <f t="shared" si="51"/>
        <v>17</v>
      </c>
      <c r="R176" s="17">
        <f t="shared" si="46"/>
        <v>16.916666666666668</v>
      </c>
      <c r="T176" s="7">
        <f t="shared" si="47"/>
        <v>8.99561771194848E-5</v>
      </c>
      <c r="V176" s="28">
        <f>+claims!D176</f>
        <v>0</v>
      </c>
      <c r="W176" s="28">
        <f>+claims!E176</f>
        <v>0</v>
      </c>
      <c r="X176" s="28">
        <f>+claims!F176</f>
        <v>0</v>
      </c>
      <c r="Z176" s="7">
        <f t="shared" si="48"/>
        <v>0</v>
      </c>
      <c r="AA176" s="7">
        <f t="shared" si="49"/>
        <v>0</v>
      </c>
      <c r="AB176" s="7">
        <f t="shared" si="50"/>
        <v>0</v>
      </c>
      <c r="AD176" s="7">
        <f t="shared" si="41"/>
        <v>0</v>
      </c>
    </row>
    <row r="177" spans="1:30" hidden="1" outlineLevel="1" x14ac:dyDescent="0.2">
      <c r="A177" t="s">
        <v>278</v>
      </c>
      <c r="B177" t="s">
        <v>279</v>
      </c>
      <c r="C177" s="17"/>
      <c r="D177" s="17" t="s">
        <v>279</v>
      </c>
      <c r="E177" s="17"/>
      <c r="F177" s="17">
        <v>4</v>
      </c>
      <c r="G177" s="17">
        <f t="shared" si="42"/>
        <v>4</v>
      </c>
      <c r="H177" s="17"/>
      <c r="I177" s="17" t="s">
        <v>279</v>
      </c>
      <c r="J177" s="17"/>
      <c r="K177" s="17">
        <v>4</v>
      </c>
      <c r="L177" s="17">
        <f t="shared" si="43"/>
        <v>4</v>
      </c>
      <c r="M177" s="17"/>
      <c r="N177" s="17" t="s">
        <v>279</v>
      </c>
      <c r="O177" s="17"/>
      <c r="P177" s="17">
        <v>4.5</v>
      </c>
      <c r="Q177" s="17">
        <f t="shared" si="51"/>
        <v>4.5</v>
      </c>
      <c r="R177" s="17">
        <f t="shared" si="46"/>
        <v>4.25</v>
      </c>
      <c r="T177" s="7">
        <f t="shared" si="47"/>
        <v>2.259982774923017E-5</v>
      </c>
      <c r="V177" s="28">
        <f>+claims!D177</f>
        <v>0</v>
      </c>
      <c r="W177" s="28">
        <f>+claims!E177</f>
        <v>0</v>
      </c>
      <c r="X177" s="28">
        <f>+claims!F177</f>
        <v>0</v>
      </c>
      <c r="Z177" s="7">
        <f t="shared" si="48"/>
        <v>0</v>
      </c>
      <c r="AA177" s="7">
        <f t="shared" si="49"/>
        <v>0</v>
      </c>
      <c r="AB177" s="7">
        <f t="shared" si="50"/>
        <v>0</v>
      </c>
      <c r="AD177" s="7">
        <f t="shared" si="41"/>
        <v>0</v>
      </c>
    </row>
    <row r="178" spans="1:30" hidden="1" outlineLevel="1" x14ac:dyDescent="0.2">
      <c r="A178" t="s">
        <v>280</v>
      </c>
      <c r="B178" t="s">
        <v>281</v>
      </c>
      <c r="C178" s="17"/>
      <c r="D178" s="17" t="s">
        <v>281</v>
      </c>
      <c r="E178" s="17"/>
      <c r="F178" s="17">
        <v>86</v>
      </c>
      <c r="G178" s="17">
        <f t="shared" si="42"/>
        <v>86</v>
      </c>
      <c r="H178" s="17"/>
      <c r="I178" s="17" t="s">
        <v>281</v>
      </c>
      <c r="J178" s="17"/>
      <c r="K178" s="17">
        <v>81</v>
      </c>
      <c r="L178" s="17">
        <f t="shared" si="43"/>
        <v>81</v>
      </c>
      <c r="M178" s="17"/>
      <c r="N178" s="17" t="s">
        <v>281</v>
      </c>
      <c r="O178" s="17"/>
      <c r="P178" s="17">
        <v>82.5</v>
      </c>
      <c r="Q178" s="17">
        <f t="shared" si="51"/>
        <v>82.5</v>
      </c>
      <c r="R178" s="17">
        <f t="shared" si="46"/>
        <v>82.583333333333329</v>
      </c>
      <c r="T178" s="7">
        <f t="shared" si="47"/>
        <v>4.3914567253896272E-4</v>
      </c>
      <c r="V178" s="28">
        <f>+claims!D178</f>
        <v>1</v>
      </c>
      <c r="W178" s="28">
        <f>+claims!E178</f>
        <v>3</v>
      </c>
      <c r="X178" s="28">
        <f>+claims!F178</f>
        <v>1</v>
      </c>
      <c r="Z178" s="7">
        <f t="shared" si="48"/>
        <v>0.01</v>
      </c>
      <c r="AA178" s="7">
        <f t="shared" si="49"/>
        <v>0.03</v>
      </c>
      <c r="AB178" s="7">
        <f t="shared" si="50"/>
        <v>0.01</v>
      </c>
      <c r="AD178" s="7">
        <f t="shared" si="41"/>
        <v>1.6666666666666666E-2</v>
      </c>
    </row>
    <row r="179" spans="1:30" hidden="1" outlineLevel="1" x14ac:dyDescent="0.2">
      <c r="A179" t="s">
        <v>282</v>
      </c>
      <c r="B179" t="s">
        <v>283</v>
      </c>
      <c r="C179" s="17"/>
      <c r="D179" s="17" t="s">
        <v>283</v>
      </c>
      <c r="E179" s="17"/>
      <c r="F179" s="17">
        <v>47</v>
      </c>
      <c r="G179" s="17">
        <f t="shared" si="42"/>
        <v>47</v>
      </c>
      <c r="H179" s="17"/>
      <c r="I179" s="17" t="s">
        <v>283</v>
      </c>
      <c r="J179" s="17"/>
      <c r="K179" s="17">
        <v>46</v>
      </c>
      <c r="L179" s="17">
        <f t="shared" si="43"/>
        <v>46</v>
      </c>
      <c r="M179" s="17"/>
      <c r="N179" s="17" t="s">
        <v>283</v>
      </c>
      <c r="O179" s="17"/>
      <c r="P179" s="17">
        <v>46.5</v>
      </c>
      <c r="Q179" s="17">
        <f t="shared" si="51"/>
        <v>46.5</v>
      </c>
      <c r="R179" s="17">
        <f t="shared" si="46"/>
        <v>46.416666666666664</v>
      </c>
      <c r="T179" s="7">
        <f t="shared" si="47"/>
        <v>2.4682556973178833E-4</v>
      </c>
      <c r="V179" s="28">
        <f>+claims!D179</f>
        <v>0</v>
      </c>
      <c r="W179" s="28">
        <f>+claims!E179</f>
        <v>1</v>
      </c>
      <c r="X179" s="28">
        <f>+claims!F179</f>
        <v>0</v>
      </c>
      <c r="Z179" s="7">
        <f t="shared" si="48"/>
        <v>0</v>
      </c>
      <c r="AA179" s="7">
        <f t="shared" si="49"/>
        <v>0.01</v>
      </c>
      <c r="AB179" s="7">
        <f t="shared" si="50"/>
        <v>0</v>
      </c>
      <c r="AD179" s="7">
        <f t="shared" si="41"/>
        <v>3.3333333333333335E-3</v>
      </c>
    </row>
    <row r="180" spans="1:30" hidden="1" outlineLevel="1" x14ac:dyDescent="0.2">
      <c r="A180" t="s">
        <v>284</v>
      </c>
      <c r="B180" t="s">
        <v>285</v>
      </c>
      <c r="C180" s="17"/>
      <c r="D180" s="17" t="s">
        <v>285</v>
      </c>
      <c r="E180" s="17"/>
      <c r="F180" s="17">
        <v>6</v>
      </c>
      <c r="G180" s="17">
        <f t="shared" si="42"/>
        <v>6</v>
      </c>
      <c r="H180" s="17"/>
      <c r="I180" s="17" t="s">
        <v>285</v>
      </c>
      <c r="J180" s="17"/>
      <c r="K180" s="17">
        <v>6</v>
      </c>
      <c r="L180" s="17">
        <f t="shared" si="43"/>
        <v>6</v>
      </c>
      <c r="M180" s="17"/>
      <c r="N180" s="17" t="s">
        <v>285</v>
      </c>
      <c r="O180" s="17"/>
      <c r="P180" s="17">
        <v>6</v>
      </c>
      <c r="Q180" s="17">
        <f t="shared" si="51"/>
        <v>6</v>
      </c>
      <c r="R180" s="17">
        <f t="shared" si="46"/>
        <v>6</v>
      </c>
      <c r="T180" s="7">
        <f t="shared" si="47"/>
        <v>3.1905639175383771E-5</v>
      </c>
      <c r="V180" s="28">
        <f>+claims!D180</f>
        <v>0</v>
      </c>
      <c r="W180" s="28">
        <f>+claims!E180</f>
        <v>0</v>
      </c>
      <c r="X180" s="28">
        <f>+claims!F180</f>
        <v>0</v>
      </c>
      <c r="Z180" s="7">
        <f t="shared" si="48"/>
        <v>0</v>
      </c>
      <c r="AA180" s="7">
        <f t="shared" si="49"/>
        <v>0</v>
      </c>
      <c r="AB180" s="7">
        <f t="shared" si="50"/>
        <v>0</v>
      </c>
      <c r="AD180" s="7">
        <f t="shared" si="41"/>
        <v>0</v>
      </c>
    </row>
    <row r="181" spans="1:30" hidden="1" outlineLevel="1" x14ac:dyDescent="0.2">
      <c r="A181" t="s">
        <v>286</v>
      </c>
      <c r="B181" t="s">
        <v>287</v>
      </c>
      <c r="C181" s="17"/>
      <c r="D181" s="17" t="s">
        <v>287</v>
      </c>
      <c r="E181" s="17"/>
      <c r="F181" s="17">
        <v>31</v>
      </c>
      <c r="G181" s="17">
        <f t="shared" si="42"/>
        <v>31</v>
      </c>
      <c r="H181" s="17"/>
      <c r="I181" s="17" t="s">
        <v>287</v>
      </c>
      <c r="J181" s="17"/>
      <c r="K181" s="17">
        <v>29.5</v>
      </c>
      <c r="L181" s="17">
        <f t="shared" si="43"/>
        <v>29.5</v>
      </c>
      <c r="M181" s="17"/>
      <c r="N181" s="17" t="s">
        <v>287</v>
      </c>
      <c r="O181" s="17"/>
      <c r="P181" s="17">
        <v>30.5</v>
      </c>
      <c r="Q181" s="17">
        <f t="shared" si="51"/>
        <v>30.5</v>
      </c>
      <c r="R181" s="17">
        <f t="shared" si="46"/>
        <v>30.25</v>
      </c>
      <c r="T181" s="7">
        <f t="shared" si="47"/>
        <v>1.6085759750922651E-4</v>
      </c>
      <c r="V181" s="28">
        <f>+claims!D181</f>
        <v>1</v>
      </c>
      <c r="W181" s="28">
        <f>+claims!E181</f>
        <v>3</v>
      </c>
      <c r="X181" s="28">
        <f>+claims!F181</f>
        <v>1</v>
      </c>
      <c r="Z181" s="7">
        <f t="shared" si="48"/>
        <v>0.01</v>
      </c>
      <c r="AA181" s="7">
        <f t="shared" si="49"/>
        <v>0.03</v>
      </c>
      <c r="AB181" s="7">
        <f t="shared" si="50"/>
        <v>0.01</v>
      </c>
      <c r="AD181" s="7">
        <f t="shared" si="41"/>
        <v>1.6666666666666666E-2</v>
      </c>
    </row>
    <row r="182" spans="1:30" hidden="1" outlineLevel="1" x14ac:dyDescent="0.2">
      <c r="A182" t="s">
        <v>288</v>
      </c>
      <c r="B182" t="s">
        <v>289</v>
      </c>
      <c r="C182" s="17"/>
      <c r="D182" s="17" t="s">
        <v>289</v>
      </c>
      <c r="E182" s="17"/>
      <c r="F182" s="17">
        <v>38</v>
      </c>
      <c r="G182" s="17">
        <f t="shared" si="42"/>
        <v>38</v>
      </c>
      <c r="H182" s="17"/>
      <c r="I182" s="17" t="s">
        <v>289</v>
      </c>
      <c r="J182" s="17"/>
      <c r="K182" s="17">
        <v>34</v>
      </c>
      <c r="L182" s="17">
        <f t="shared" si="43"/>
        <v>34</v>
      </c>
      <c r="M182" s="17"/>
      <c r="N182" s="17" t="s">
        <v>289</v>
      </c>
      <c r="O182" s="17"/>
      <c r="P182" s="17">
        <v>35</v>
      </c>
      <c r="Q182" s="17">
        <f t="shared" si="51"/>
        <v>35</v>
      </c>
      <c r="R182" s="17">
        <f t="shared" si="46"/>
        <v>35.166666666666664</v>
      </c>
      <c r="T182" s="7">
        <f t="shared" si="47"/>
        <v>1.8700249627794376E-4</v>
      </c>
      <c r="V182" s="28">
        <f>+claims!D182</f>
        <v>1</v>
      </c>
      <c r="W182" s="28">
        <f>+claims!E182</f>
        <v>2</v>
      </c>
      <c r="X182" s="28">
        <f>+claims!F182</f>
        <v>0</v>
      </c>
      <c r="Z182" s="7">
        <f t="shared" si="48"/>
        <v>0.01</v>
      </c>
      <c r="AA182" s="7">
        <f t="shared" si="49"/>
        <v>0.02</v>
      </c>
      <c r="AB182" s="7">
        <f t="shared" si="50"/>
        <v>0</v>
      </c>
      <c r="AD182" s="7">
        <f t="shared" si="41"/>
        <v>8.3333333333333332E-3</v>
      </c>
    </row>
    <row r="183" spans="1:30" hidden="1" outlineLevel="1" x14ac:dyDescent="0.2">
      <c r="A183" t="s">
        <v>290</v>
      </c>
      <c r="B183" t="s">
        <v>291</v>
      </c>
      <c r="C183" s="17"/>
      <c r="D183" s="17" t="s">
        <v>291</v>
      </c>
      <c r="E183" s="17"/>
      <c r="F183" s="17">
        <v>25</v>
      </c>
      <c r="G183" s="17">
        <f t="shared" si="42"/>
        <v>25</v>
      </c>
      <c r="H183" s="17"/>
      <c r="I183" s="17" t="s">
        <v>291</v>
      </c>
      <c r="J183" s="17"/>
      <c r="K183" s="17">
        <v>25</v>
      </c>
      <c r="L183" s="17">
        <f t="shared" si="43"/>
        <v>25</v>
      </c>
      <c r="M183" s="17"/>
      <c r="N183" s="17" t="s">
        <v>291</v>
      </c>
      <c r="O183" s="17"/>
      <c r="P183" s="17">
        <v>26</v>
      </c>
      <c r="Q183" s="17">
        <f t="shared" si="51"/>
        <v>26</v>
      </c>
      <c r="R183" s="17">
        <f t="shared" si="46"/>
        <v>25.5</v>
      </c>
      <c r="T183" s="7">
        <f t="shared" si="47"/>
        <v>1.3559896649538103E-4</v>
      </c>
      <c r="V183" s="28">
        <f>+claims!D183</f>
        <v>0</v>
      </c>
      <c r="W183" s="28">
        <f>+claims!E183</f>
        <v>1</v>
      </c>
      <c r="X183" s="28">
        <f>+claims!F183</f>
        <v>0</v>
      </c>
      <c r="Z183" s="7">
        <f t="shared" si="48"/>
        <v>0</v>
      </c>
      <c r="AA183" s="7">
        <f t="shared" si="49"/>
        <v>0.01</v>
      </c>
      <c r="AB183" s="7">
        <f t="shared" si="50"/>
        <v>0</v>
      </c>
      <c r="AD183" s="7">
        <f t="shared" si="41"/>
        <v>3.3333333333333335E-3</v>
      </c>
    </row>
    <row r="184" spans="1:30" hidden="1" outlineLevel="1" x14ac:dyDescent="0.2">
      <c r="A184" t="s">
        <v>292</v>
      </c>
      <c r="B184" t="s">
        <v>293</v>
      </c>
      <c r="C184" s="17"/>
      <c r="D184" s="17" t="s">
        <v>293</v>
      </c>
      <c r="E184" s="17"/>
      <c r="F184" s="17">
        <v>13</v>
      </c>
      <c r="G184" s="17">
        <f t="shared" si="42"/>
        <v>13</v>
      </c>
      <c r="H184" s="17"/>
      <c r="I184" s="17" t="s">
        <v>293</v>
      </c>
      <c r="J184" s="17"/>
      <c r="K184" s="17">
        <v>13</v>
      </c>
      <c r="L184" s="17">
        <f t="shared" si="43"/>
        <v>13</v>
      </c>
      <c r="M184" s="17"/>
      <c r="N184" s="17" t="s">
        <v>293</v>
      </c>
      <c r="O184" s="17"/>
      <c r="P184" s="17">
        <v>13.5</v>
      </c>
      <c r="Q184" s="17">
        <f t="shared" si="51"/>
        <v>13.5</v>
      </c>
      <c r="R184" s="17">
        <f t="shared" si="46"/>
        <v>13.25</v>
      </c>
      <c r="T184" s="7">
        <f t="shared" si="47"/>
        <v>7.0458286512305833E-5</v>
      </c>
      <c r="V184" s="28">
        <f>+claims!D184</f>
        <v>0</v>
      </c>
      <c r="W184" s="28">
        <f>+claims!E184</f>
        <v>0</v>
      </c>
      <c r="X184" s="28">
        <f>+claims!F184</f>
        <v>0</v>
      </c>
      <c r="Z184" s="7">
        <f t="shared" si="48"/>
        <v>0</v>
      </c>
      <c r="AA184" s="7">
        <f t="shared" si="49"/>
        <v>0</v>
      </c>
      <c r="AB184" s="7">
        <f t="shared" si="50"/>
        <v>0</v>
      </c>
      <c r="AD184" s="7">
        <f t="shared" si="41"/>
        <v>0</v>
      </c>
    </row>
    <row r="185" spans="1:30" hidden="1" outlineLevel="1" x14ac:dyDescent="0.2">
      <c r="A185" t="s">
        <v>294</v>
      </c>
      <c r="B185" t="s">
        <v>295</v>
      </c>
      <c r="C185" s="17"/>
      <c r="D185" s="17" t="s">
        <v>295</v>
      </c>
      <c r="E185" s="17"/>
      <c r="F185" s="17">
        <v>13</v>
      </c>
      <c r="G185" s="17">
        <f t="shared" si="42"/>
        <v>13</v>
      </c>
      <c r="H185" s="17"/>
      <c r="I185" s="17" t="s">
        <v>295</v>
      </c>
      <c r="J185" s="17"/>
      <c r="K185" s="17">
        <v>13</v>
      </c>
      <c r="L185" s="17">
        <f t="shared" si="43"/>
        <v>13</v>
      </c>
      <c r="M185" s="17"/>
      <c r="N185" s="17" t="s">
        <v>295</v>
      </c>
      <c r="O185" s="17"/>
      <c r="P185" s="17">
        <v>13</v>
      </c>
      <c r="Q185" s="17">
        <f t="shared" si="51"/>
        <v>13</v>
      </c>
      <c r="R185" s="17">
        <f t="shared" si="46"/>
        <v>13</v>
      </c>
      <c r="T185" s="7">
        <f t="shared" si="47"/>
        <v>6.9128884879998166E-5</v>
      </c>
      <c r="V185" s="28">
        <f>+claims!D185</f>
        <v>0</v>
      </c>
      <c r="W185" s="28">
        <f>+claims!E185</f>
        <v>0</v>
      </c>
      <c r="X185" s="28">
        <f>+claims!F185</f>
        <v>0</v>
      </c>
      <c r="Z185" s="7">
        <f t="shared" si="48"/>
        <v>0</v>
      </c>
      <c r="AA185" s="7">
        <f t="shared" si="49"/>
        <v>0</v>
      </c>
      <c r="AB185" s="7">
        <f t="shared" si="50"/>
        <v>0</v>
      </c>
      <c r="AD185" s="7">
        <f t="shared" si="41"/>
        <v>0</v>
      </c>
    </row>
    <row r="186" spans="1:30" hidden="1" outlineLevel="1" x14ac:dyDescent="0.2">
      <c r="A186" t="s">
        <v>296</v>
      </c>
      <c r="B186" t="s">
        <v>297</v>
      </c>
      <c r="C186" s="17"/>
      <c r="D186" s="17" t="s">
        <v>297</v>
      </c>
      <c r="E186" s="17"/>
      <c r="F186" s="17">
        <v>812.5</v>
      </c>
      <c r="G186" s="17">
        <f t="shared" si="42"/>
        <v>812.5</v>
      </c>
      <c r="H186" s="17"/>
      <c r="I186" s="17" t="s">
        <v>297</v>
      </c>
      <c r="J186" s="17"/>
      <c r="K186" s="17">
        <v>832.5</v>
      </c>
      <c r="L186" s="17">
        <f t="shared" si="43"/>
        <v>832.5</v>
      </c>
      <c r="M186" s="17"/>
      <c r="N186" s="17" t="s">
        <v>297</v>
      </c>
      <c r="O186" s="17"/>
      <c r="P186" s="17">
        <v>841.5</v>
      </c>
      <c r="Q186" s="17">
        <f t="shared" si="51"/>
        <v>841.5</v>
      </c>
      <c r="R186" s="17">
        <f t="shared" si="46"/>
        <v>833.66666666666663</v>
      </c>
      <c r="T186" s="7">
        <f t="shared" si="47"/>
        <v>4.4331113098686004E-3</v>
      </c>
      <c r="V186" s="28">
        <f>+claims!D186</f>
        <v>12</v>
      </c>
      <c r="W186" s="28">
        <f>+claims!E186</f>
        <v>3</v>
      </c>
      <c r="X186" s="28">
        <f>+claims!F186</f>
        <v>11</v>
      </c>
      <c r="Z186" s="7">
        <f t="shared" si="48"/>
        <v>1.4769230769230769E-2</v>
      </c>
      <c r="AA186" s="7">
        <f t="shared" si="49"/>
        <v>3.6036036036036037E-3</v>
      </c>
      <c r="AB186" s="7">
        <f t="shared" si="50"/>
        <v>1.3071895424836602E-2</v>
      </c>
      <c r="AD186" s="7">
        <f t="shared" si="41"/>
        <v>1.0198687375157963E-2</v>
      </c>
    </row>
    <row r="187" spans="1:30" hidden="1" outlineLevel="1" x14ac:dyDescent="0.2">
      <c r="A187" t="s">
        <v>298</v>
      </c>
      <c r="B187" t="s">
        <v>299</v>
      </c>
      <c r="C187" s="17"/>
      <c r="D187" s="17" t="s">
        <v>299</v>
      </c>
      <c r="E187" s="17"/>
      <c r="F187" s="17">
        <v>12</v>
      </c>
      <c r="G187" s="17">
        <f t="shared" si="42"/>
        <v>12</v>
      </c>
      <c r="H187" s="17"/>
      <c r="I187" s="17" t="s">
        <v>299</v>
      </c>
      <c r="J187" s="17"/>
      <c r="K187" s="17">
        <v>11</v>
      </c>
      <c r="L187" s="17">
        <f t="shared" si="43"/>
        <v>11</v>
      </c>
      <c r="M187" s="17"/>
      <c r="N187" s="17" t="s">
        <v>299</v>
      </c>
      <c r="O187" s="17"/>
      <c r="P187" s="17">
        <v>12</v>
      </c>
      <c r="Q187" s="17">
        <f t="shared" si="51"/>
        <v>12</v>
      </c>
      <c r="R187" s="17">
        <f t="shared" si="46"/>
        <v>11.666666666666666</v>
      </c>
      <c r="T187" s="7">
        <f t="shared" si="47"/>
        <v>6.2038742841023995E-5</v>
      </c>
      <c r="V187" s="28">
        <f>+claims!D187</f>
        <v>1</v>
      </c>
      <c r="W187" s="28">
        <f>+claims!E187</f>
        <v>1</v>
      </c>
      <c r="X187" s="28">
        <f>+claims!F187</f>
        <v>0</v>
      </c>
      <c r="Z187" s="7">
        <f t="shared" si="48"/>
        <v>0.01</v>
      </c>
      <c r="AA187" s="7">
        <f t="shared" si="49"/>
        <v>0.01</v>
      </c>
      <c r="AB187" s="7">
        <f t="shared" si="50"/>
        <v>0</v>
      </c>
      <c r="AD187" s="7">
        <f t="shared" si="41"/>
        <v>5.0000000000000001E-3</v>
      </c>
    </row>
    <row r="188" spans="1:30" hidden="1" outlineLevel="1" x14ac:dyDescent="0.2">
      <c r="A188" t="s">
        <v>300</v>
      </c>
      <c r="B188" t="s">
        <v>301</v>
      </c>
      <c r="C188" s="17"/>
      <c r="D188" s="17" t="s">
        <v>301</v>
      </c>
      <c r="E188" s="17"/>
      <c r="F188" s="17">
        <v>4.5</v>
      </c>
      <c r="G188" s="17">
        <f t="shared" si="42"/>
        <v>4.5</v>
      </c>
      <c r="H188" s="17"/>
      <c r="I188" s="17" t="s">
        <v>301</v>
      </c>
      <c r="J188" s="17"/>
      <c r="K188" s="17">
        <v>4.5</v>
      </c>
      <c r="L188" s="17">
        <f t="shared" si="43"/>
        <v>4.5</v>
      </c>
      <c r="M188" s="17"/>
      <c r="N188" s="17" t="s">
        <v>301</v>
      </c>
      <c r="O188" s="17"/>
      <c r="P188" s="17">
        <v>3.5</v>
      </c>
      <c r="Q188" s="17">
        <f t="shared" si="51"/>
        <v>3.5</v>
      </c>
      <c r="R188" s="17">
        <f t="shared" si="46"/>
        <v>4</v>
      </c>
      <c r="T188" s="7">
        <f t="shared" si="47"/>
        <v>2.1270426116922514E-5</v>
      </c>
      <c r="V188" s="28">
        <f>+claims!D188</f>
        <v>0</v>
      </c>
      <c r="W188" s="28">
        <f>+claims!E188</f>
        <v>0</v>
      </c>
      <c r="X188" s="28">
        <f>+claims!F188</f>
        <v>0</v>
      </c>
      <c r="Z188" s="7">
        <f t="shared" si="48"/>
        <v>0</v>
      </c>
      <c r="AA188" s="7">
        <f t="shared" si="49"/>
        <v>0</v>
      </c>
      <c r="AB188" s="7">
        <f t="shared" si="50"/>
        <v>0</v>
      </c>
      <c r="AD188" s="7">
        <f t="shared" si="41"/>
        <v>0</v>
      </c>
    </row>
    <row r="189" spans="1:30" hidden="1" outlineLevel="1" x14ac:dyDescent="0.2">
      <c r="A189" t="s">
        <v>302</v>
      </c>
      <c r="B189" t="s">
        <v>303</v>
      </c>
      <c r="C189" s="17"/>
      <c r="D189" s="17" t="s">
        <v>303</v>
      </c>
      <c r="E189" s="17"/>
      <c r="F189" s="17">
        <v>14.5</v>
      </c>
      <c r="G189" s="17">
        <f t="shared" si="42"/>
        <v>14.5</v>
      </c>
      <c r="H189" s="17"/>
      <c r="I189" s="17" t="s">
        <v>303</v>
      </c>
      <c r="J189" s="17"/>
      <c r="K189" s="17">
        <v>13.5</v>
      </c>
      <c r="L189" s="17">
        <f t="shared" si="43"/>
        <v>13.5</v>
      </c>
      <c r="M189" s="17"/>
      <c r="N189" s="17" t="s">
        <v>303</v>
      </c>
      <c r="O189" s="17"/>
      <c r="P189" s="17">
        <v>15.5</v>
      </c>
      <c r="Q189" s="17">
        <f t="shared" si="51"/>
        <v>15.5</v>
      </c>
      <c r="R189" s="17">
        <f t="shared" si="46"/>
        <v>14.666666666666666</v>
      </c>
      <c r="T189" s="7">
        <f t="shared" si="47"/>
        <v>7.7991562428715884E-5</v>
      </c>
      <c r="V189" s="28">
        <f>+claims!D189</f>
        <v>1</v>
      </c>
      <c r="W189" s="28">
        <f>+claims!E189</f>
        <v>0</v>
      </c>
      <c r="X189" s="28">
        <f>+claims!F189</f>
        <v>0</v>
      </c>
      <c r="Z189" s="7">
        <f t="shared" si="48"/>
        <v>0.01</v>
      </c>
      <c r="AA189" s="7">
        <f t="shared" si="49"/>
        <v>0</v>
      </c>
      <c r="AB189" s="7">
        <f t="shared" si="50"/>
        <v>0</v>
      </c>
      <c r="AD189" s="7">
        <f t="shared" si="41"/>
        <v>1.6666666666666668E-3</v>
      </c>
    </row>
    <row r="190" spans="1:30" hidden="1" outlineLevel="1" x14ac:dyDescent="0.2">
      <c r="A190" t="s">
        <v>304</v>
      </c>
      <c r="B190" t="s">
        <v>305</v>
      </c>
      <c r="C190" s="17"/>
      <c r="D190" s="17" t="s">
        <v>305</v>
      </c>
      <c r="E190" s="17"/>
      <c r="F190" s="17">
        <v>211.5</v>
      </c>
      <c r="G190" s="17">
        <f t="shared" si="42"/>
        <v>211.5</v>
      </c>
      <c r="H190" s="17"/>
      <c r="I190" s="17" t="s">
        <v>305</v>
      </c>
      <c r="J190" s="17"/>
      <c r="K190" s="17">
        <v>212</v>
      </c>
      <c r="L190" s="17">
        <f t="shared" si="43"/>
        <v>212</v>
      </c>
      <c r="M190" s="17"/>
      <c r="N190" s="17" t="s">
        <v>305</v>
      </c>
      <c r="O190" s="17"/>
      <c r="P190" s="17">
        <v>213</v>
      </c>
      <c r="Q190" s="17">
        <f t="shared" si="51"/>
        <v>213</v>
      </c>
      <c r="R190" s="17">
        <f t="shared" si="46"/>
        <v>212.41666666666666</v>
      </c>
      <c r="T190" s="7">
        <f t="shared" si="47"/>
        <v>1.1295482535840725E-3</v>
      </c>
      <c r="V190" s="28">
        <f>+claims!D190</f>
        <v>3</v>
      </c>
      <c r="W190" s="28">
        <f>+claims!E190</f>
        <v>2</v>
      </c>
      <c r="X190" s="28">
        <f>+claims!F190</f>
        <v>5</v>
      </c>
      <c r="Z190" s="7">
        <f t="shared" si="48"/>
        <v>1.4184397163120567E-2</v>
      </c>
      <c r="AA190" s="7">
        <f t="shared" si="49"/>
        <v>9.433962264150943E-3</v>
      </c>
      <c r="AB190" s="7">
        <f t="shared" si="50"/>
        <v>2.3474178403755867E-2</v>
      </c>
      <c r="AD190" s="7">
        <f t="shared" si="41"/>
        <v>1.7245809483781675E-2</v>
      </c>
    </row>
    <row r="191" spans="1:30" hidden="1" outlineLevel="1" x14ac:dyDescent="0.2">
      <c r="A191" t="s">
        <v>306</v>
      </c>
      <c r="B191" t="s">
        <v>307</v>
      </c>
      <c r="C191" s="17"/>
      <c r="D191" s="17" t="s">
        <v>307</v>
      </c>
      <c r="E191" s="17"/>
      <c r="F191" s="17">
        <v>18</v>
      </c>
      <c r="G191" s="17">
        <f t="shared" si="42"/>
        <v>18</v>
      </c>
      <c r="H191" s="17"/>
      <c r="I191" s="17" t="s">
        <v>307</v>
      </c>
      <c r="J191" s="17"/>
      <c r="K191" s="17">
        <v>17</v>
      </c>
      <c r="L191" s="17">
        <f t="shared" si="43"/>
        <v>17</v>
      </c>
      <c r="M191" s="17"/>
      <c r="N191" s="17" t="s">
        <v>307</v>
      </c>
      <c r="O191" s="17"/>
      <c r="P191" s="17">
        <v>16</v>
      </c>
      <c r="Q191" s="17">
        <f t="shared" si="51"/>
        <v>16</v>
      </c>
      <c r="R191" s="17">
        <f t="shared" si="46"/>
        <v>16.666666666666668</v>
      </c>
      <c r="T191" s="7">
        <f t="shared" si="47"/>
        <v>8.8626775487177147E-5</v>
      </c>
      <c r="V191" s="28">
        <f>+claims!D191</f>
        <v>1</v>
      </c>
      <c r="W191" s="28">
        <f>+claims!E191</f>
        <v>0</v>
      </c>
      <c r="X191" s="28">
        <f>+claims!F191</f>
        <v>0</v>
      </c>
      <c r="Z191" s="7">
        <f t="shared" si="48"/>
        <v>0.01</v>
      </c>
      <c r="AA191" s="7">
        <f t="shared" si="49"/>
        <v>0</v>
      </c>
      <c r="AB191" s="7">
        <f t="shared" si="50"/>
        <v>0</v>
      </c>
      <c r="AD191" s="7">
        <f t="shared" si="41"/>
        <v>1.6666666666666668E-3</v>
      </c>
    </row>
    <row r="192" spans="1:30" hidden="1" outlineLevel="1" x14ac:dyDescent="0.2">
      <c r="A192" t="s">
        <v>308</v>
      </c>
      <c r="B192" t="s">
        <v>309</v>
      </c>
      <c r="C192" s="17"/>
      <c r="D192" s="17" t="s">
        <v>309</v>
      </c>
      <c r="E192" s="17"/>
      <c r="F192" s="17">
        <v>6.5</v>
      </c>
      <c r="G192" s="17">
        <f t="shared" si="42"/>
        <v>6.5</v>
      </c>
      <c r="H192" s="17"/>
      <c r="I192" s="17" t="s">
        <v>309</v>
      </c>
      <c r="J192" s="17"/>
      <c r="K192" s="17">
        <v>6</v>
      </c>
      <c r="L192" s="17">
        <f t="shared" si="43"/>
        <v>6</v>
      </c>
      <c r="M192" s="17"/>
      <c r="N192" s="17" t="s">
        <v>309</v>
      </c>
      <c r="O192" s="17"/>
      <c r="P192" s="17">
        <v>6</v>
      </c>
      <c r="Q192" s="17">
        <f t="shared" si="51"/>
        <v>6</v>
      </c>
      <c r="R192" s="17">
        <f t="shared" si="46"/>
        <v>6.083333333333333</v>
      </c>
      <c r="T192" s="7">
        <f t="shared" si="47"/>
        <v>3.2348773052819657E-5</v>
      </c>
      <c r="V192" s="28">
        <f>+claims!D192</f>
        <v>0</v>
      </c>
      <c r="W192" s="28">
        <f>+claims!E192</f>
        <v>0</v>
      </c>
      <c r="X192" s="28">
        <f>+claims!F192</f>
        <v>0</v>
      </c>
      <c r="Z192" s="7">
        <f t="shared" si="48"/>
        <v>0</v>
      </c>
      <c r="AA192" s="7">
        <f t="shared" si="49"/>
        <v>0</v>
      </c>
      <c r="AB192" s="7">
        <f t="shared" si="50"/>
        <v>0</v>
      </c>
      <c r="AD192" s="7">
        <f t="shared" si="41"/>
        <v>0</v>
      </c>
    </row>
    <row r="193" spans="1:30" hidden="1" outlineLevel="1" x14ac:dyDescent="0.2">
      <c r="A193" t="s">
        <v>310</v>
      </c>
      <c r="B193" t="s">
        <v>311</v>
      </c>
      <c r="C193" s="17"/>
      <c r="D193" s="17" t="s">
        <v>311</v>
      </c>
      <c r="E193" s="17"/>
      <c r="F193" s="17">
        <v>21.5</v>
      </c>
      <c r="G193" s="17">
        <f t="shared" si="42"/>
        <v>21.5</v>
      </c>
      <c r="H193" s="17"/>
      <c r="I193" s="17" t="s">
        <v>311</v>
      </c>
      <c r="J193" s="17"/>
      <c r="K193" s="17">
        <v>19.5</v>
      </c>
      <c r="L193" s="17">
        <f t="shared" si="43"/>
        <v>19.5</v>
      </c>
      <c r="M193" s="17"/>
      <c r="N193" s="17" t="s">
        <v>311</v>
      </c>
      <c r="O193" s="17"/>
      <c r="P193" s="17">
        <v>19.5</v>
      </c>
      <c r="Q193" s="17">
        <f t="shared" si="51"/>
        <v>19.5</v>
      </c>
      <c r="R193" s="17">
        <f t="shared" si="46"/>
        <v>19.833333333333332</v>
      </c>
      <c r="T193" s="7">
        <f t="shared" si="47"/>
        <v>1.054658628297408E-4</v>
      </c>
      <c r="V193" s="28">
        <f>+claims!D193</f>
        <v>0</v>
      </c>
      <c r="W193" s="28">
        <f>+claims!E193</f>
        <v>1</v>
      </c>
      <c r="X193" s="28">
        <f>+claims!F193</f>
        <v>0</v>
      </c>
      <c r="Z193" s="7">
        <f t="shared" si="48"/>
        <v>0</v>
      </c>
      <c r="AA193" s="7">
        <f t="shared" si="49"/>
        <v>0.01</v>
      </c>
      <c r="AB193" s="7">
        <f t="shared" si="50"/>
        <v>0</v>
      </c>
      <c r="AD193" s="7">
        <f t="shared" si="41"/>
        <v>3.3333333333333335E-3</v>
      </c>
    </row>
    <row r="194" spans="1:30" hidden="1" outlineLevel="1" x14ac:dyDescent="0.2">
      <c r="A194" t="s">
        <v>312</v>
      </c>
      <c r="B194" t="s">
        <v>313</v>
      </c>
      <c r="C194" s="17"/>
      <c r="D194" s="17" t="s">
        <v>313</v>
      </c>
      <c r="E194" s="17"/>
      <c r="F194" s="17">
        <v>16.5</v>
      </c>
      <c r="G194" s="17">
        <f t="shared" si="42"/>
        <v>16.5</v>
      </c>
      <c r="H194" s="17"/>
      <c r="I194" s="17" t="s">
        <v>313</v>
      </c>
      <c r="J194" s="17"/>
      <c r="K194" s="17">
        <v>16.5</v>
      </c>
      <c r="L194" s="17">
        <f t="shared" si="43"/>
        <v>16.5</v>
      </c>
      <c r="M194" s="17"/>
      <c r="N194" s="17" t="s">
        <v>313</v>
      </c>
      <c r="O194" s="17"/>
      <c r="P194" s="17">
        <v>16.5</v>
      </c>
      <c r="Q194" s="17">
        <f t="shared" si="51"/>
        <v>16.5</v>
      </c>
      <c r="R194" s="17">
        <f t="shared" si="46"/>
        <v>16.5</v>
      </c>
      <c r="T194" s="7">
        <f t="shared" si="47"/>
        <v>8.7740507732305374E-5</v>
      </c>
      <c r="V194" s="28">
        <f>+claims!D194</f>
        <v>0</v>
      </c>
      <c r="W194" s="28">
        <f>+claims!E194</f>
        <v>0</v>
      </c>
      <c r="X194" s="28">
        <f>+claims!F194</f>
        <v>0</v>
      </c>
      <c r="Z194" s="7">
        <f t="shared" si="48"/>
        <v>0</v>
      </c>
      <c r="AA194" s="7">
        <f t="shared" si="49"/>
        <v>0</v>
      </c>
      <c r="AB194" s="7">
        <f t="shared" si="50"/>
        <v>0</v>
      </c>
      <c r="AD194" s="7">
        <f t="shared" ref="AD194:AD257" si="52">(+Z194+(AA194*2)+(AB194*3))/6</f>
        <v>0</v>
      </c>
    </row>
    <row r="195" spans="1:30" hidden="1" outlineLevel="1" x14ac:dyDescent="0.2">
      <c r="A195" t="s">
        <v>314</v>
      </c>
      <c r="B195" t="s">
        <v>315</v>
      </c>
      <c r="C195" s="17"/>
      <c r="D195" s="17" t="s">
        <v>315</v>
      </c>
      <c r="E195" s="17"/>
      <c r="F195" s="17">
        <v>10.5</v>
      </c>
      <c r="G195" s="17">
        <f t="shared" si="42"/>
        <v>10.5</v>
      </c>
      <c r="H195" s="17"/>
      <c r="I195" s="17" t="s">
        <v>315</v>
      </c>
      <c r="J195" s="17"/>
      <c r="K195" s="17">
        <v>10.5</v>
      </c>
      <c r="L195" s="17">
        <f t="shared" si="43"/>
        <v>10.5</v>
      </c>
      <c r="M195" s="17"/>
      <c r="N195" s="17" t="s">
        <v>315</v>
      </c>
      <c r="O195" s="17"/>
      <c r="P195" s="17">
        <v>10.5</v>
      </c>
      <c r="Q195" s="17">
        <f t="shared" si="51"/>
        <v>10.5</v>
      </c>
      <c r="R195" s="17">
        <f t="shared" si="46"/>
        <v>10.5</v>
      </c>
      <c r="T195" s="7">
        <f t="shared" si="47"/>
        <v>5.5834868556921597E-5</v>
      </c>
      <c r="V195" s="28">
        <f>+claims!D195</f>
        <v>0</v>
      </c>
      <c r="W195" s="28">
        <f>+claims!E195</f>
        <v>2</v>
      </c>
      <c r="X195" s="28">
        <f>+claims!F195</f>
        <v>0</v>
      </c>
      <c r="Z195" s="7">
        <f t="shared" si="48"/>
        <v>0</v>
      </c>
      <c r="AA195" s="7">
        <f t="shared" si="49"/>
        <v>0.02</v>
      </c>
      <c r="AB195" s="7">
        <f t="shared" si="50"/>
        <v>0</v>
      </c>
      <c r="AD195" s="7">
        <f t="shared" si="52"/>
        <v>6.6666666666666671E-3</v>
      </c>
    </row>
    <row r="196" spans="1:30" hidden="1" outlineLevel="1" x14ac:dyDescent="0.2">
      <c r="A196" t="s">
        <v>316</v>
      </c>
      <c r="B196" t="s">
        <v>317</v>
      </c>
      <c r="C196" s="17"/>
      <c r="D196" s="17" t="s">
        <v>317</v>
      </c>
      <c r="E196" s="17"/>
      <c r="F196" s="17">
        <v>24</v>
      </c>
      <c r="G196" s="17">
        <f t="shared" si="42"/>
        <v>24</v>
      </c>
      <c r="H196" s="17"/>
      <c r="I196" s="17" t="s">
        <v>317</v>
      </c>
      <c r="J196" s="17"/>
      <c r="K196" s="17">
        <v>24</v>
      </c>
      <c r="L196" s="17">
        <f t="shared" si="43"/>
        <v>24</v>
      </c>
      <c r="M196" s="17"/>
      <c r="N196" s="17" t="s">
        <v>317</v>
      </c>
      <c r="O196" s="17"/>
      <c r="P196" s="17">
        <v>22</v>
      </c>
      <c r="Q196" s="17">
        <f t="shared" si="51"/>
        <v>22</v>
      </c>
      <c r="R196" s="17">
        <f t="shared" si="46"/>
        <v>23</v>
      </c>
      <c r="T196" s="7">
        <f t="shared" si="47"/>
        <v>1.2230495017230444E-4</v>
      </c>
      <c r="V196" s="28">
        <f>+claims!D196</f>
        <v>0</v>
      </c>
      <c r="W196" s="28">
        <f>+claims!E196</f>
        <v>0</v>
      </c>
      <c r="X196" s="28">
        <f>+claims!F196</f>
        <v>0</v>
      </c>
      <c r="Z196" s="7">
        <f t="shared" si="48"/>
        <v>0</v>
      </c>
      <c r="AA196" s="7">
        <f t="shared" si="49"/>
        <v>0</v>
      </c>
      <c r="AB196" s="7">
        <f t="shared" si="50"/>
        <v>0</v>
      </c>
      <c r="AD196" s="7">
        <f t="shared" si="52"/>
        <v>0</v>
      </c>
    </row>
    <row r="197" spans="1:30" hidden="1" outlineLevel="1" x14ac:dyDescent="0.2">
      <c r="A197" t="s">
        <v>318</v>
      </c>
      <c r="B197" t="s">
        <v>319</v>
      </c>
      <c r="C197" s="17"/>
      <c r="D197" s="17" t="s">
        <v>319</v>
      </c>
      <c r="E197" s="17"/>
      <c r="F197" s="17">
        <v>8</v>
      </c>
      <c r="G197" s="17">
        <f t="shared" si="42"/>
        <v>8</v>
      </c>
      <c r="H197" s="17"/>
      <c r="I197" s="17" t="s">
        <v>319</v>
      </c>
      <c r="J197" s="17"/>
      <c r="K197" s="17">
        <v>5</v>
      </c>
      <c r="L197" s="17">
        <f t="shared" si="43"/>
        <v>5</v>
      </c>
      <c r="M197" s="17"/>
      <c r="N197" s="17" t="s">
        <v>319</v>
      </c>
      <c r="O197" s="17"/>
      <c r="P197" s="17">
        <v>6</v>
      </c>
      <c r="Q197" s="17">
        <f t="shared" si="51"/>
        <v>6</v>
      </c>
      <c r="R197" s="17">
        <f t="shared" si="46"/>
        <v>6</v>
      </c>
      <c r="T197" s="7">
        <f t="shared" si="47"/>
        <v>3.1905639175383771E-5</v>
      </c>
      <c r="V197" s="28">
        <f>+claims!D197</f>
        <v>0</v>
      </c>
      <c r="W197" s="28">
        <f>+claims!E197</f>
        <v>0</v>
      </c>
      <c r="X197" s="28">
        <f>+claims!F197</f>
        <v>0</v>
      </c>
      <c r="Z197" s="7">
        <f t="shared" si="48"/>
        <v>0</v>
      </c>
      <c r="AA197" s="7">
        <f t="shared" si="49"/>
        <v>0</v>
      </c>
      <c r="AB197" s="7">
        <f t="shared" si="50"/>
        <v>0</v>
      </c>
      <c r="AD197" s="7">
        <f t="shared" si="52"/>
        <v>0</v>
      </c>
    </row>
    <row r="198" spans="1:30" hidden="1" outlineLevel="1" x14ac:dyDescent="0.2">
      <c r="A198" t="s">
        <v>320</v>
      </c>
      <c r="B198" t="s">
        <v>583</v>
      </c>
      <c r="C198" s="17"/>
      <c r="D198" s="17" t="s">
        <v>583</v>
      </c>
      <c r="E198" s="17"/>
      <c r="F198" s="17">
        <v>23</v>
      </c>
      <c r="G198" s="17">
        <f t="shared" si="42"/>
        <v>23</v>
      </c>
      <c r="H198" s="17"/>
      <c r="I198" s="17" t="s">
        <v>583</v>
      </c>
      <c r="J198" s="17"/>
      <c r="K198" s="17">
        <v>22</v>
      </c>
      <c r="L198" s="17">
        <f t="shared" si="43"/>
        <v>22</v>
      </c>
      <c r="M198" s="17"/>
      <c r="N198" s="17" t="s">
        <v>583</v>
      </c>
      <c r="O198" s="17"/>
      <c r="P198" s="17">
        <v>21</v>
      </c>
      <c r="Q198" s="17">
        <f t="shared" si="51"/>
        <v>21</v>
      </c>
      <c r="R198" s="17">
        <f t="shared" si="46"/>
        <v>21.666666666666668</v>
      </c>
      <c r="T198" s="7">
        <f t="shared" si="47"/>
        <v>1.1521480813333029E-4</v>
      </c>
      <c r="V198" s="28">
        <f>+claims!D198</f>
        <v>0</v>
      </c>
      <c r="W198" s="28">
        <f>+claims!E198</f>
        <v>0</v>
      </c>
      <c r="X198" s="28">
        <f>+claims!F198</f>
        <v>0</v>
      </c>
      <c r="Z198" s="7">
        <f t="shared" si="48"/>
        <v>0</v>
      </c>
      <c r="AA198" s="7">
        <f t="shared" si="49"/>
        <v>0</v>
      </c>
      <c r="AB198" s="7">
        <f t="shared" si="50"/>
        <v>0</v>
      </c>
      <c r="AD198" s="7">
        <f t="shared" si="52"/>
        <v>0</v>
      </c>
    </row>
    <row r="199" spans="1:30" hidden="1" outlineLevel="1" x14ac:dyDescent="0.2">
      <c r="A199" t="s">
        <v>321</v>
      </c>
      <c r="B199" t="s">
        <v>322</v>
      </c>
      <c r="C199" s="17"/>
      <c r="D199" s="17" t="s">
        <v>322</v>
      </c>
      <c r="E199" s="17"/>
      <c r="F199" s="17">
        <v>15.5</v>
      </c>
      <c r="G199" s="17">
        <f t="shared" si="42"/>
        <v>15.5</v>
      </c>
      <c r="H199" s="17"/>
      <c r="I199" s="17" t="s">
        <v>322</v>
      </c>
      <c r="J199" s="17"/>
      <c r="K199" s="17">
        <v>15.5</v>
      </c>
      <c r="L199" s="17">
        <f t="shared" si="43"/>
        <v>15.5</v>
      </c>
      <c r="M199" s="17"/>
      <c r="N199" s="17" t="s">
        <v>322</v>
      </c>
      <c r="O199" s="17"/>
      <c r="P199" s="17">
        <v>15.5</v>
      </c>
      <c r="Q199" s="17">
        <f t="shared" si="51"/>
        <v>15.5</v>
      </c>
      <c r="R199" s="17">
        <f t="shared" si="46"/>
        <v>15.5</v>
      </c>
      <c r="T199" s="7">
        <f t="shared" ref="T199:T230" si="53">+R199/$R$265</f>
        <v>8.2422901203074736E-5</v>
      </c>
      <c r="V199" s="28">
        <f>+claims!D199</f>
        <v>0</v>
      </c>
      <c r="W199" s="28">
        <f>+claims!E199</f>
        <v>0</v>
      </c>
      <c r="X199" s="28">
        <f>+claims!F199</f>
        <v>0</v>
      </c>
      <c r="Z199" s="7">
        <f t="shared" si="48"/>
        <v>0</v>
      </c>
      <c r="AA199" s="7">
        <f t="shared" si="49"/>
        <v>0</v>
      </c>
      <c r="AB199" s="7">
        <f t="shared" si="50"/>
        <v>0</v>
      </c>
      <c r="AD199" s="7">
        <f t="shared" si="52"/>
        <v>0</v>
      </c>
    </row>
    <row r="200" spans="1:30" hidden="1" outlineLevel="1" x14ac:dyDescent="0.2">
      <c r="A200" t="s">
        <v>323</v>
      </c>
      <c r="B200" t="s">
        <v>324</v>
      </c>
      <c r="C200" s="17"/>
      <c r="D200" s="17" t="s">
        <v>324</v>
      </c>
      <c r="E200" s="17"/>
      <c r="F200" s="17">
        <v>105</v>
      </c>
      <c r="G200" s="17">
        <f t="shared" si="42"/>
        <v>105</v>
      </c>
      <c r="H200" s="17"/>
      <c r="I200" s="17" t="s">
        <v>324</v>
      </c>
      <c r="J200" s="17"/>
      <c r="K200" s="17">
        <v>103</v>
      </c>
      <c r="L200" s="17">
        <f t="shared" si="43"/>
        <v>103</v>
      </c>
      <c r="M200" s="17"/>
      <c r="N200" s="17" t="s">
        <v>324</v>
      </c>
      <c r="O200" s="17"/>
      <c r="P200" s="17">
        <v>100.5</v>
      </c>
      <c r="Q200" s="17">
        <f t="shared" si="51"/>
        <v>100.5</v>
      </c>
      <c r="R200" s="17">
        <f t="shared" si="46"/>
        <v>102.08333333333333</v>
      </c>
      <c r="T200" s="7">
        <f t="shared" si="53"/>
        <v>5.4283899985895997E-4</v>
      </c>
      <c r="V200" s="28">
        <f>+claims!D200</f>
        <v>1</v>
      </c>
      <c r="W200" s="28">
        <f>+claims!E200</f>
        <v>0</v>
      </c>
      <c r="X200" s="28">
        <f>+claims!F200</f>
        <v>0</v>
      </c>
      <c r="Z200" s="7">
        <f t="shared" si="48"/>
        <v>9.5238095238095247E-3</v>
      </c>
      <c r="AA200" s="7">
        <f t="shared" si="49"/>
        <v>0</v>
      </c>
      <c r="AB200" s="7">
        <f t="shared" si="50"/>
        <v>0</v>
      </c>
      <c r="AD200" s="7">
        <f t="shared" si="52"/>
        <v>1.5873015873015875E-3</v>
      </c>
    </row>
    <row r="201" spans="1:30" hidden="1" outlineLevel="1" x14ac:dyDescent="0.2">
      <c r="A201" t="s">
        <v>325</v>
      </c>
      <c r="B201" t="s">
        <v>326</v>
      </c>
      <c r="C201" s="17"/>
      <c r="D201" s="17" t="s">
        <v>326</v>
      </c>
      <c r="E201" s="17"/>
      <c r="F201" s="17">
        <v>16.5</v>
      </c>
      <c r="G201" s="17">
        <f t="shared" si="42"/>
        <v>16.5</v>
      </c>
      <c r="H201" s="17"/>
      <c r="I201" s="17" t="s">
        <v>326</v>
      </c>
      <c r="J201" s="17"/>
      <c r="K201" s="17">
        <v>17</v>
      </c>
      <c r="L201" s="17">
        <f t="shared" si="43"/>
        <v>17</v>
      </c>
      <c r="M201" s="17"/>
      <c r="N201" s="17" t="s">
        <v>326</v>
      </c>
      <c r="O201" s="17"/>
      <c r="P201" s="17">
        <v>17.5</v>
      </c>
      <c r="Q201" s="17">
        <f t="shared" si="51"/>
        <v>17.5</v>
      </c>
      <c r="R201" s="17">
        <f t="shared" si="46"/>
        <v>17.166666666666668</v>
      </c>
      <c r="T201" s="7">
        <f t="shared" si="53"/>
        <v>9.1285578751792467E-5</v>
      </c>
      <c r="V201" s="28">
        <f>+claims!D201</f>
        <v>0</v>
      </c>
      <c r="W201" s="28">
        <f>+claims!E201</f>
        <v>2</v>
      </c>
      <c r="X201" s="28">
        <f>+claims!F201</f>
        <v>0</v>
      </c>
      <c r="Z201" s="7">
        <f t="shared" si="48"/>
        <v>0</v>
      </c>
      <c r="AA201" s="7">
        <f t="shared" si="49"/>
        <v>0.02</v>
      </c>
      <c r="AB201" s="7">
        <f t="shared" si="50"/>
        <v>0</v>
      </c>
      <c r="AD201" s="7">
        <f t="shared" si="52"/>
        <v>6.6666666666666671E-3</v>
      </c>
    </row>
    <row r="202" spans="1:30" hidden="1" outlineLevel="1" x14ac:dyDescent="0.2">
      <c r="A202" t="s">
        <v>327</v>
      </c>
      <c r="B202" t="s">
        <v>328</v>
      </c>
      <c r="C202" s="17"/>
      <c r="D202" s="17" t="s">
        <v>328</v>
      </c>
      <c r="E202" s="17"/>
      <c r="F202" s="17">
        <v>64</v>
      </c>
      <c r="G202" s="17">
        <f t="shared" si="42"/>
        <v>64</v>
      </c>
      <c r="H202" s="17"/>
      <c r="I202" s="17" t="s">
        <v>328</v>
      </c>
      <c r="J202" s="17"/>
      <c r="K202" s="17">
        <v>61.5</v>
      </c>
      <c r="L202" s="17">
        <f t="shared" si="43"/>
        <v>61.5</v>
      </c>
      <c r="M202" s="17"/>
      <c r="N202" s="17" t="s">
        <v>328</v>
      </c>
      <c r="O202" s="17"/>
      <c r="P202" s="17">
        <v>59.5</v>
      </c>
      <c r="Q202" s="17">
        <f t="shared" si="51"/>
        <v>59.5</v>
      </c>
      <c r="R202" s="17">
        <f t="shared" si="46"/>
        <v>60.916666666666664</v>
      </c>
      <c r="T202" s="7">
        <f t="shared" si="53"/>
        <v>3.2393086440563246E-4</v>
      </c>
      <c r="V202" s="28">
        <f>+claims!D202</f>
        <v>2</v>
      </c>
      <c r="W202" s="28">
        <f>+claims!E202</f>
        <v>1</v>
      </c>
      <c r="X202" s="28">
        <f>+claims!F202</f>
        <v>0</v>
      </c>
      <c r="Z202" s="7">
        <f t="shared" si="48"/>
        <v>0.02</v>
      </c>
      <c r="AA202" s="7">
        <f t="shared" si="49"/>
        <v>0.01</v>
      </c>
      <c r="AB202" s="7">
        <f t="shared" si="50"/>
        <v>0</v>
      </c>
      <c r="AD202" s="7">
        <f t="shared" si="52"/>
        <v>6.6666666666666671E-3</v>
      </c>
    </row>
    <row r="203" spans="1:30" hidden="1" outlineLevel="1" x14ac:dyDescent="0.2">
      <c r="A203" t="s">
        <v>329</v>
      </c>
      <c r="B203" t="s">
        <v>330</v>
      </c>
      <c r="C203" s="17"/>
      <c r="D203" s="17" t="s">
        <v>330</v>
      </c>
      <c r="E203" s="17"/>
      <c r="F203" s="17">
        <v>6</v>
      </c>
      <c r="G203" s="17">
        <f t="shared" si="42"/>
        <v>6</v>
      </c>
      <c r="H203" s="17"/>
      <c r="I203" s="17" t="s">
        <v>330</v>
      </c>
      <c r="J203" s="17"/>
      <c r="K203" s="17">
        <v>5.5</v>
      </c>
      <c r="L203" s="17">
        <f t="shared" si="43"/>
        <v>5.5</v>
      </c>
      <c r="M203" s="17"/>
      <c r="N203" s="17" t="s">
        <v>330</v>
      </c>
      <c r="O203" s="17"/>
      <c r="P203" s="17">
        <v>5.5</v>
      </c>
      <c r="Q203" s="17">
        <f t="shared" si="51"/>
        <v>5.5</v>
      </c>
      <c r="R203" s="17">
        <f t="shared" si="46"/>
        <v>5.583333333333333</v>
      </c>
      <c r="T203" s="7">
        <f t="shared" si="53"/>
        <v>2.9689969788204341E-5</v>
      </c>
      <c r="V203" s="28">
        <f>+claims!D203</f>
        <v>0</v>
      </c>
      <c r="W203" s="28">
        <f>+claims!E203</f>
        <v>0</v>
      </c>
      <c r="X203" s="28">
        <f>+claims!F203</f>
        <v>0</v>
      </c>
      <c r="Z203" s="7">
        <f t="shared" si="48"/>
        <v>0</v>
      </c>
      <c r="AA203" s="7">
        <f t="shared" si="49"/>
        <v>0</v>
      </c>
      <c r="AB203" s="7">
        <f t="shared" si="50"/>
        <v>0</v>
      </c>
      <c r="AD203" s="7">
        <f t="shared" si="52"/>
        <v>0</v>
      </c>
    </row>
    <row r="204" spans="1:30" hidden="1" outlineLevel="1" x14ac:dyDescent="0.2">
      <c r="A204" t="s">
        <v>331</v>
      </c>
      <c r="B204" t="s">
        <v>332</v>
      </c>
      <c r="C204" s="17"/>
      <c r="D204" s="17" t="s">
        <v>332</v>
      </c>
      <c r="E204" s="17"/>
      <c r="F204" s="17">
        <v>18.5</v>
      </c>
      <c r="G204" s="17">
        <f t="shared" ref="G204:G262" si="54">AVERAGE(C204:F204)</f>
        <v>18.5</v>
      </c>
      <c r="H204" s="17"/>
      <c r="I204" s="17" t="s">
        <v>332</v>
      </c>
      <c r="J204" s="17"/>
      <c r="K204" s="17">
        <v>18</v>
      </c>
      <c r="L204" s="17">
        <f t="shared" si="43"/>
        <v>18</v>
      </c>
      <c r="M204" s="17"/>
      <c r="N204" s="17" t="s">
        <v>332</v>
      </c>
      <c r="O204" s="17"/>
      <c r="P204" s="17">
        <v>17</v>
      </c>
      <c r="Q204" s="17">
        <f t="shared" ref="Q204:Q236" si="55">AVERAGE(M204:P204)</f>
        <v>17</v>
      </c>
      <c r="R204" s="17">
        <f t="shared" si="46"/>
        <v>17.583333333333332</v>
      </c>
      <c r="T204" s="7">
        <f t="shared" si="53"/>
        <v>9.3501248138971879E-5</v>
      </c>
      <c r="V204" s="28">
        <f>+claims!D204</f>
        <v>0</v>
      </c>
      <c r="W204" s="28">
        <f>+claims!E204</f>
        <v>0</v>
      </c>
      <c r="X204" s="28">
        <f>+claims!F204</f>
        <v>0</v>
      </c>
      <c r="Z204" s="7">
        <f t="shared" si="48"/>
        <v>0</v>
      </c>
      <c r="AA204" s="7">
        <f t="shared" si="49"/>
        <v>0</v>
      </c>
      <c r="AB204" s="7">
        <f t="shared" si="50"/>
        <v>0</v>
      </c>
      <c r="AD204" s="7">
        <f t="shared" si="52"/>
        <v>0</v>
      </c>
    </row>
    <row r="205" spans="1:30" hidden="1" outlineLevel="1" x14ac:dyDescent="0.2">
      <c r="A205" t="s">
        <v>511</v>
      </c>
      <c r="B205" t="s">
        <v>509</v>
      </c>
      <c r="C205" s="17"/>
      <c r="D205" s="17" t="s">
        <v>509</v>
      </c>
      <c r="E205" s="17"/>
      <c r="F205" s="17">
        <v>6</v>
      </c>
      <c r="G205" s="17">
        <f t="shared" si="54"/>
        <v>6</v>
      </c>
      <c r="H205" s="17"/>
      <c r="I205" s="17" t="s">
        <v>509</v>
      </c>
      <c r="J205" s="17"/>
      <c r="K205" s="17">
        <v>5</v>
      </c>
      <c r="L205" s="17">
        <f t="shared" si="43"/>
        <v>5</v>
      </c>
      <c r="M205" s="17"/>
      <c r="N205" s="17" t="s">
        <v>509</v>
      </c>
      <c r="O205" s="17"/>
      <c r="P205" s="17">
        <v>3</v>
      </c>
      <c r="Q205" s="17">
        <f>AVERAGE(M205:P205)</f>
        <v>3</v>
      </c>
      <c r="R205" s="17">
        <f>IF(G205&gt;0,(+G205+(L205*2)+(Q205*3))/6,IF(L205&gt;0,((L205*2)+(Q205*3))/5,Q205))</f>
        <v>4.166666666666667</v>
      </c>
      <c r="T205" s="7">
        <f t="shared" si="53"/>
        <v>2.2156693871794287E-5</v>
      </c>
      <c r="V205" s="28">
        <f>+claims!D205</f>
        <v>0</v>
      </c>
      <c r="W205" s="28">
        <f>+claims!E205</f>
        <v>0</v>
      </c>
      <c r="X205" s="28">
        <f>+claims!F205</f>
        <v>0</v>
      </c>
      <c r="Z205" s="7">
        <f>IF(G205&gt;100,IF(V205&lt;1,0,+V205/G205),IF(V205&lt;1,0,+V205/100))</f>
        <v>0</v>
      </c>
      <c r="AA205" s="7">
        <f>IF(L205&gt;100,IF(W205&lt;1,0,+W205/L205),IF(W205&lt;1,0,+W205/100))</f>
        <v>0</v>
      </c>
      <c r="AB205" s="7">
        <f>IF(Q205&gt;100,IF(X205&lt;1,0,+X205/Q205),IF(X205&lt;1,0,+X205/100))</f>
        <v>0</v>
      </c>
      <c r="AD205" s="7">
        <f t="shared" si="52"/>
        <v>0</v>
      </c>
    </row>
    <row r="206" spans="1:30" hidden="1" outlineLevel="1" x14ac:dyDescent="0.2">
      <c r="A206" t="s">
        <v>333</v>
      </c>
      <c r="B206" t="s">
        <v>334</v>
      </c>
      <c r="C206" s="17"/>
      <c r="D206" s="17" t="s">
        <v>334</v>
      </c>
      <c r="E206" s="17"/>
      <c r="F206" s="17">
        <v>18.5</v>
      </c>
      <c r="G206" s="17">
        <f t="shared" si="54"/>
        <v>18.5</v>
      </c>
      <c r="H206" s="17"/>
      <c r="I206" s="17" t="s">
        <v>334</v>
      </c>
      <c r="J206" s="17"/>
      <c r="K206" s="17">
        <v>19</v>
      </c>
      <c r="L206" s="17">
        <f t="shared" ref="L206:L262" si="56">AVERAGE(H206:K206)</f>
        <v>19</v>
      </c>
      <c r="M206" s="17"/>
      <c r="N206" s="17" t="s">
        <v>334</v>
      </c>
      <c r="O206" s="17"/>
      <c r="P206" s="17">
        <v>20.5</v>
      </c>
      <c r="Q206" s="17">
        <f t="shared" si="55"/>
        <v>20.5</v>
      </c>
      <c r="R206" s="17">
        <f t="shared" si="46"/>
        <v>19.666666666666668</v>
      </c>
      <c r="T206" s="7">
        <f t="shared" si="53"/>
        <v>1.0457959507486904E-4</v>
      </c>
      <c r="V206" s="28">
        <f>+claims!D206</f>
        <v>0</v>
      </c>
      <c r="W206" s="28">
        <f>+claims!E206</f>
        <v>0</v>
      </c>
      <c r="X206" s="28">
        <f>+claims!F206</f>
        <v>1</v>
      </c>
      <c r="Z206" s="7">
        <f t="shared" si="48"/>
        <v>0</v>
      </c>
      <c r="AA206" s="7">
        <f t="shared" si="49"/>
        <v>0</v>
      </c>
      <c r="AB206" s="7">
        <f t="shared" si="50"/>
        <v>0.01</v>
      </c>
      <c r="AD206" s="7">
        <f t="shared" si="52"/>
        <v>5.0000000000000001E-3</v>
      </c>
    </row>
    <row r="207" spans="1:30" hidden="1" outlineLevel="1" x14ac:dyDescent="0.2">
      <c r="A207" t="s">
        <v>335</v>
      </c>
      <c r="B207" t="s">
        <v>336</v>
      </c>
      <c r="C207" s="17"/>
      <c r="D207" s="17" t="s">
        <v>336</v>
      </c>
      <c r="E207" s="17"/>
      <c r="F207" s="17">
        <v>27.5</v>
      </c>
      <c r="G207" s="17">
        <f t="shared" si="54"/>
        <v>27.5</v>
      </c>
      <c r="H207" s="17"/>
      <c r="I207" s="17" t="s">
        <v>336</v>
      </c>
      <c r="J207" s="17"/>
      <c r="K207" s="17">
        <v>20.5</v>
      </c>
      <c r="L207" s="17">
        <f t="shared" si="56"/>
        <v>20.5</v>
      </c>
      <c r="M207" s="17"/>
      <c r="N207" s="17" t="s">
        <v>336</v>
      </c>
      <c r="O207" s="17"/>
      <c r="P207" s="17">
        <v>24</v>
      </c>
      <c r="Q207" s="17">
        <f t="shared" si="55"/>
        <v>24</v>
      </c>
      <c r="R207" s="17">
        <f t="shared" si="46"/>
        <v>23.416666666666668</v>
      </c>
      <c r="T207" s="7">
        <f t="shared" si="53"/>
        <v>1.2452061955948388E-4</v>
      </c>
      <c r="V207" s="28">
        <f>+claims!D207</f>
        <v>0</v>
      </c>
      <c r="W207" s="28">
        <f>+claims!E207</f>
        <v>0</v>
      </c>
      <c r="X207" s="28">
        <f>+claims!F207</f>
        <v>1</v>
      </c>
      <c r="Z207" s="7">
        <f t="shared" si="48"/>
        <v>0</v>
      </c>
      <c r="AA207" s="7">
        <f t="shared" si="49"/>
        <v>0</v>
      </c>
      <c r="AB207" s="7">
        <f t="shared" si="50"/>
        <v>0.01</v>
      </c>
      <c r="AD207" s="7">
        <f t="shared" si="52"/>
        <v>5.0000000000000001E-3</v>
      </c>
    </row>
    <row r="208" spans="1:30" hidden="1" outlineLevel="1" x14ac:dyDescent="0.2">
      <c r="A208" t="s">
        <v>337</v>
      </c>
      <c r="B208" t="s">
        <v>338</v>
      </c>
      <c r="C208" s="17"/>
      <c r="D208" s="17" t="s">
        <v>338</v>
      </c>
      <c r="E208" s="17"/>
      <c r="F208" s="17">
        <v>14.5</v>
      </c>
      <c r="G208" s="17">
        <f t="shared" si="54"/>
        <v>14.5</v>
      </c>
      <c r="H208" s="17"/>
      <c r="I208" s="17" t="s">
        <v>338</v>
      </c>
      <c r="J208" s="17"/>
      <c r="K208" s="17">
        <v>14</v>
      </c>
      <c r="L208" s="17">
        <f t="shared" si="56"/>
        <v>14</v>
      </c>
      <c r="M208" s="17"/>
      <c r="N208" s="17" t="s">
        <v>338</v>
      </c>
      <c r="O208" s="17"/>
      <c r="P208" s="17">
        <v>13</v>
      </c>
      <c r="Q208" s="17">
        <f t="shared" si="55"/>
        <v>13</v>
      </c>
      <c r="R208" s="17">
        <f t="shared" si="46"/>
        <v>13.583333333333334</v>
      </c>
      <c r="T208" s="7">
        <f t="shared" si="53"/>
        <v>7.2230822022049379E-5</v>
      </c>
      <c r="V208" s="28">
        <f>+claims!D208</f>
        <v>0</v>
      </c>
      <c r="W208" s="28">
        <f>+claims!E208</f>
        <v>0</v>
      </c>
      <c r="X208" s="28">
        <f>+claims!F208</f>
        <v>0</v>
      </c>
      <c r="Z208" s="7">
        <f t="shared" si="48"/>
        <v>0</v>
      </c>
      <c r="AA208" s="7">
        <f t="shared" si="49"/>
        <v>0</v>
      </c>
      <c r="AB208" s="7">
        <f t="shared" si="50"/>
        <v>0</v>
      </c>
      <c r="AD208" s="7">
        <f t="shared" si="52"/>
        <v>0</v>
      </c>
    </row>
    <row r="209" spans="1:30" hidden="1" outlineLevel="1" x14ac:dyDescent="0.2">
      <c r="A209" t="s">
        <v>339</v>
      </c>
      <c r="B209" t="s">
        <v>340</v>
      </c>
      <c r="C209" s="17"/>
      <c r="D209" s="17" t="s">
        <v>340</v>
      </c>
      <c r="E209" s="17"/>
      <c r="F209" s="17">
        <v>3.5</v>
      </c>
      <c r="G209" s="17">
        <f t="shared" si="54"/>
        <v>3.5</v>
      </c>
      <c r="H209" s="17"/>
      <c r="I209" s="17" t="s">
        <v>340</v>
      </c>
      <c r="J209" s="17"/>
      <c r="K209" s="17">
        <v>3</v>
      </c>
      <c r="L209" s="17">
        <f t="shared" si="56"/>
        <v>3</v>
      </c>
      <c r="M209" s="17"/>
      <c r="N209" s="17" t="s">
        <v>340</v>
      </c>
      <c r="O209" s="17"/>
      <c r="P209" s="17">
        <v>3</v>
      </c>
      <c r="Q209" s="17">
        <f t="shared" si="55"/>
        <v>3</v>
      </c>
      <c r="R209" s="17">
        <f t="shared" si="46"/>
        <v>3.0833333333333335</v>
      </c>
      <c r="T209" s="7">
        <f t="shared" si="53"/>
        <v>1.6395953465127772E-5</v>
      </c>
      <c r="V209" s="28">
        <f>+claims!D209</f>
        <v>0</v>
      </c>
      <c r="W209" s="28">
        <f>+claims!E209</f>
        <v>0</v>
      </c>
      <c r="X209" s="28">
        <f>+claims!F209</f>
        <v>0</v>
      </c>
      <c r="Z209" s="7">
        <f t="shared" si="48"/>
        <v>0</v>
      </c>
      <c r="AA209" s="7">
        <f t="shared" si="49"/>
        <v>0</v>
      </c>
      <c r="AB209" s="7">
        <f t="shared" si="50"/>
        <v>0</v>
      </c>
      <c r="AD209" s="7">
        <f t="shared" si="52"/>
        <v>0</v>
      </c>
    </row>
    <row r="210" spans="1:30" hidden="1" outlineLevel="1" x14ac:dyDescent="0.2">
      <c r="A210" t="s">
        <v>341</v>
      </c>
      <c r="B210" t="s">
        <v>342</v>
      </c>
      <c r="C210" s="17"/>
      <c r="D210" s="17" t="s">
        <v>342</v>
      </c>
      <c r="E210" s="17"/>
      <c r="F210" s="17">
        <v>46.5</v>
      </c>
      <c r="G210" s="17">
        <f t="shared" si="54"/>
        <v>46.5</v>
      </c>
      <c r="H210" s="17"/>
      <c r="I210" s="17" t="s">
        <v>342</v>
      </c>
      <c r="J210" s="17"/>
      <c r="K210" s="17">
        <v>48</v>
      </c>
      <c r="L210" s="17">
        <f t="shared" si="56"/>
        <v>48</v>
      </c>
      <c r="M210" s="17"/>
      <c r="N210" s="17" t="s">
        <v>342</v>
      </c>
      <c r="O210" s="17"/>
      <c r="P210" s="17">
        <v>49.5</v>
      </c>
      <c r="Q210" s="17">
        <f t="shared" si="55"/>
        <v>49.5</v>
      </c>
      <c r="R210" s="17">
        <f t="shared" si="46"/>
        <v>48.5</v>
      </c>
      <c r="T210" s="7">
        <f t="shared" si="53"/>
        <v>2.5790391666768547E-4</v>
      </c>
      <c r="V210" s="28">
        <f>+claims!D210</f>
        <v>0</v>
      </c>
      <c r="W210" s="28">
        <f>+claims!E210</f>
        <v>0</v>
      </c>
      <c r="X210" s="28">
        <f>+claims!F210</f>
        <v>0</v>
      </c>
      <c r="Z210" s="7">
        <f t="shared" si="48"/>
        <v>0</v>
      </c>
      <c r="AA210" s="7">
        <f t="shared" si="49"/>
        <v>0</v>
      </c>
      <c r="AB210" s="7">
        <f t="shared" si="50"/>
        <v>0</v>
      </c>
      <c r="AD210" s="7">
        <f t="shared" si="52"/>
        <v>0</v>
      </c>
    </row>
    <row r="211" spans="1:30" hidden="1" outlineLevel="1" x14ac:dyDescent="0.2">
      <c r="A211" t="s">
        <v>343</v>
      </c>
      <c r="B211" t="s">
        <v>344</v>
      </c>
      <c r="C211" s="17"/>
      <c r="D211" s="17" t="s">
        <v>344</v>
      </c>
      <c r="E211" s="17"/>
      <c r="F211" s="17">
        <v>37.5</v>
      </c>
      <c r="G211" s="17">
        <f t="shared" si="54"/>
        <v>37.5</v>
      </c>
      <c r="H211" s="17"/>
      <c r="I211" s="17" t="s">
        <v>344</v>
      </c>
      <c r="J211" s="17"/>
      <c r="K211" s="17">
        <v>33</v>
      </c>
      <c r="L211" s="17">
        <f t="shared" si="56"/>
        <v>33</v>
      </c>
      <c r="M211" s="17"/>
      <c r="N211" s="17" t="s">
        <v>344</v>
      </c>
      <c r="O211" s="17"/>
      <c r="P211" s="17">
        <v>33.5</v>
      </c>
      <c r="Q211" s="17">
        <f t="shared" si="55"/>
        <v>33.5</v>
      </c>
      <c r="R211" s="17">
        <f t="shared" si="46"/>
        <v>34</v>
      </c>
      <c r="T211" s="7">
        <f t="shared" si="53"/>
        <v>1.8079862199384136E-4</v>
      </c>
      <c r="V211" s="28">
        <f>+claims!D211</f>
        <v>0</v>
      </c>
      <c r="W211" s="28">
        <f>+claims!E211</f>
        <v>1</v>
      </c>
      <c r="X211" s="28">
        <f>+claims!F211</f>
        <v>1</v>
      </c>
      <c r="Z211" s="7">
        <f t="shared" si="48"/>
        <v>0</v>
      </c>
      <c r="AA211" s="7">
        <f t="shared" si="49"/>
        <v>0.01</v>
      </c>
      <c r="AB211" s="7">
        <f t="shared" si="50"/>
        <v>0.01</v>
      </c>
      <c r="AD211" s="7">
        <f t="shared" si="52"/>
        <v>8.3333333333333332E-3</v>
      </c>
    </row>
    <row r="212" spans="1:30" hidden="1" outlineLevel="1" x14ac:dyDescent="0.2">
      <c r="A212" t="s">
        <v>345</v>
      </c>
      <c r="B212" t="s">
        <v>346</v>
      </c>
      <c r="C212" s="17"/>
      <c r="D212" s="17" t="s">
        <v>346</v>
      </c>
      <c r="E212" s="17"/>
      <c r="F212" s="17">
        <v>14</v>
      </c>
      <c r="G212" s="17">
        <f t="shared" si="54"/>
        <v>14</v>
      </c>
      <c r="H212" s="17"/>
      <c r="I212" s="17" t="s">
        <v>346</v>
      </c>
      <c r="J212" s="17"/>
      <c r="K212" s="17">
        <v>13</v>
      </c>
      <c r="L212" s="17">
        <f t="shared" si="56"/>
        <v>13</v>
      </c>
      <c r="M212" s="17"/>
      <c r="N212" s="17" t="s">
        <v>346</v>
      </c>
      <c r="O212" s="17"/>
      <c r="P212" s="17">
        <v>13</v>
      </c>
      <c r="Q212" s="17">
        <f t="shared" si="55"/>
        <v>13</v>
      </c>
      <c r="R212" s="17">
        <f t="shared" si="46"/>
        <v>13.166666666666666</v>
      </c>
      <c r="T212" s="7">
        <f t="shared" si="53"/>
        <v>7.0015152634869939E-5</v>
      </c>
      <c r="V212" s="28">
        <f>+claims!D212</f>
        <v>2</v>
      </c>
      <c r="W212" s="28">
        <f>+claims!E212</f>
        <v>0</v>
      </c>
      <c r="X212" s="28">
        <f>+claims!F212</f>
        <v>2</v>
      </c>
      <c r="Z212" s="7">
        <f t="shared" si="48"/>
        <v>0.02</v>
      </c>
      <c r="AA212" s="7">
        <f t="shared" si="49"/>
        <v>0</v>
      </c>
      <c r="AB212" s="7">
        <f t="shared" si="50"/>
        <v>0.02</v>
      </c>
      <c r="AD212" s="7">
        <f t="shared" si="52"/>
        <v>1.3333333333333334E-2</v>
      </c>
    </row>
    <row r="213" spans="1:30" hidden="1" outlineLevel="1" x14ac:dyDescent="0.2">
      <c r="A213" t="s">
        <v>347</v>
      </c>
      <c r="B213" t="s">
        <v>348</v>
      </c>
      <c r="C213" s="17"/>
      <c r="D213" s="17" t="s">
        <v>348</v>
      </c>
      <c r="E213" s="17"/>
      <c r="F213" s="17">
        <v>170.5</v>
      </c>
      <c r="G213" s="17">
        <f t="shared" si="54"/>
        <v>170.5</v>
      </c>
      <c r="H213" s="17"/>
      <c r="I213" s="17" t="s">
        <v>348</v>
      </c>
      <c r="J213" s="17"/>
      <c r="K213" s="17">
        <v>165.5</v>
      </c>
      <c r="L213" s="17">
        <f t="shared" si="56"/>
        <v>165.5</v>
      </c>
      <c r="M213" s="17"/>
      <c r="N213" s="17" t="s">
        <v>348</v>
      </c>
      <c r="O213" s="17"/>
      <c r="P213" s="17">
        <v>159.5</v>
      </c>
      <c r="Q213" s="17">
        <f t="shared" si="55"/>
        <v>159.5</v>
      </c>
      <c r="R213" s="17">
        <f t="shared" si="46"/>
        <v>163.33333333333334</v>
      </c>
      <c r="T213" s="7">
        <f t="shared" si="53"/>
        <v>8.6854239977433606E-4</v>
      </c>
      <c r="V213" s="28">
        <f>+claims!D213</f>
        <v>3</v>
      </c>
      <c r="W213" s="28">
        <f>+claims!E213</f>
        <v>4</v>
      </c>
      <c r="X213" s="28">
        <f>+claims!F213</f>
        <v>3</v>
      </c>
      <c r="Z213" s="7">
        <f t="shared" si="48"/>
        <v>1.7595307917888565E-2</v>
      </c>
      <c r="AA213" s="7">
        <f t="shared" si="49"/>
        <v>2.4169184290030211E-2</v>
      </c>
      <c r="AB213" s="7">
        <f t="shared" si="50"/>
        <v>1.8808777429467086E-2</v>
      </c>
      <c r="AD213" s="7">
        <f t="shared" si="52"/>
        <v>2.0393334797725041E-2</v>
      </c>
    </row>
    <row r="214" spans="1:30" hidden="1" outlineLevel="1" x14ac:dyDescent="0.2">
      <c r="A214" t="s">
        <v>490</v>
      </c>
      <c r="B214" t="s">
        <v>352</v>
      </c>
      <c r="C214" s="17"/>
      <c r="D214" s="17" t="s">
        <v>352</v>
      </c>
      <c r="E214" s="17"/>
      <c r="F214" s="17">
        <v>20</v>
      </c>
      <c r="G214" s="17">
        <f>AVERAGE(C214:F214)</f>
        <v>20</v>
      </c>
      <c r="H214" s="17"/>
      <c r="I214" s="17" t="s">
        <v>352</v>
      </c>
      <c r="J214" s="17"/>
      <c r="K214" s="17">
        <v>19</v>
      </c>
      <c r="L214" s="17">
        <f>AVERAGE(H214:K214)</f>
        <v>19</v>
      </c>
      <c r="M214" s="17"/>
      <c r="N214" s="17" t="s">
        <v>352</v>
      </c>
      <c r="O214" s="17"/>
      <c r="P214" s="17">
        <v>20</v>
      </c>
      <c r="Q214" s="17">
        <f>AVERAGE(M214:P214)</f>
        <v>20</v>
      </c>
      <c r="R214" s="17">
        <f>IF(G214&gt;0,(+G214+(L214*2)+(Q214*3))/6,IF(L214&gt;0,((L214*2)+(Q214*3))/5,Q214))</f>
        <v>19.666666666666668</v>
      </c>
      <c r="T214" s="7">
        <f t="shared" si="53"/>
        <v>1.0457959507486904E-4</v>
      </c>
      <c r="V214" s="28">
        <f>+claims!D214</f>
        <v>0</v>
      </c>
      <c r="W214" s="28">
        <f>+claims!E214</f>
        <v>0</v>
      </c>
      <c r="X214" s="28">
        <f>+claims!F214</f>
        <v>0</v>
      </c>
      <c r="Z214" s="7">
        <f>IF(G214&gt;100,IF(V214&lt;1,0,+V214/G214),IF(V214&lt;1,0,+V214/100))</f>
        <v>0</v>
      </c>
      <c r="AA214" s="7">
        <f>IF(L214&gt;100,IF(W214&lt;1,0,+W214/L214),IF(W214&lt;1,0,+W214/100))</f>
        <v>0</v>
      </c>
      <c r="AB214" s="7">
        <f>IF(Q214&gt;100,IF(X214&lt;1,0,+X214/Q214),IF(X214&lt;1,0,+X214/100))</f>
        <v>0</v>
      </c>
      <c r="AD214" s="7">
        <f t="shared" si="52"/>
        <v>0</v>
      </c>
    </row>
    <row r="215" spans="1:30" hidden="1" outlineLevel="1" x14ac:dyDescent="0.2">
      <c r="A215" t="s">
        <v>491</v>
      </c>
      <c r="B215" t="s">
        <v>353</v>
      </c>
      <c r="C215" s="17"/>
      <c r="D215" s="17" t="s">
        <v>353</v>
      </c>
      <c r="E215" s="17"/>
      <c r="F215" s="17">
        <v>10</v>
      </c>
      <c r="G215" s="17">
        <f>AVERAGE(C215:F215)</f>
        <v>10</v>
      </c>
      <c r="H215" s="17"/>
      <c r="I215" s="17" t="s">
        <v>353</v>
      </c>
      <c r="J215" s="17"/>
      <c r="K215" s="17">
        <v>10</v>
      </c>
      <c r="L215" s="17">
        <f>AVERAGE(H215:K215)</f>
        <v>10</v>
      </c>
      <c r="M215" s="17"/>
      <c r="N215" s="17" t="s">
        <v>353</v>
      </c>
      <c r="O215" s="17"/>
      <c r="P215" s="17">
        <v>10</v>
      </c>
      <c r="Q215" s="17">
        <f>AVERAGE(M215:P215)</f>
        <v>10</v>
      </c>
      <c r="R215" s="17">
        <f>IF(G215&gt;0,(+G215+(L215*2)+(Q215*3))/6,IF(L215&gt;0,((L215*2)+(Q215*3))/5,Q215))</f>
        <v>10</v>
      </c>
      <c r="T215" s="7">
        <f t="shared" si="53"/>
        <v>5.3176065292306284E-5</v>
      </c>
      <c r="V215" s="28">
        <f>+claims!D215</f>
        <v>0</v>
      </c>
      <c r="W215" s="28">
        <f>+claims!E215</f>
        <v>0</v>
      </c>
      <c r="X215" s="28">
        <f>+claims!F215</f>
        <v>0</v>
      </c>
      <c r="Z215" s="7">
        <f>IF(G215&gt;100,IF(V215&lt;1,0,+V215/G215),IF(V215&lt;1,0,+V215/100))</f>
        <v>0</v>
      </c>
      <c r="AA215" s="7">
        <f>IF(L215&gt;100,IF(W215&lt;1,0,+W215/L215),IF(W215&lt;1,0,+W215/100))</f>
        <v>0</v>
      </c>
      <c r="AB215" s="7">
        <f>IF(Q215&gt;100,IF(X215&lt;1,0,+X215/Q215),IF(X215&lt;1,0,+X215/100))</f>
        <v>0</v>
      </c>
      <c r="AD215" s="7">
        <f t="shared" si="52"/>
        <v>0</v>
      </c>
    </row>
    <row r="216" spans="1:30" hidden="1" outlineLevel="1" x14ac:dyDescent="0.2">
      <c r="A216" t="s">
        <v>492</v>
      </c>
      <c r="B216" t="s">
        <v>349</v>
      </c>
      <c r="C216" s="17"/>
      <c r="D216" s="17" t="s">
        <v>349</v>
      </c>
      <c r="E216" s="17"/>
      <c r="F216" s="17">
        <v>6</v>
      </c>
      <c r="G216" s="17">
        <f t="shared" si="54"/>
        <v>6</v>
      </c>
      <c r="H216" s="17"/>
      <c r="I216" s="17" t="s">
        <v>349</v>
      </c>
      <c r="J216" s="17"/>
      <c r="K216" s="17">
        <v>7</v>
      </c>
      <c r="L216" s="17">
        <f t="shared" si="56"/>
        <v>7</v>
      </c>
      <c r="M216" s="17"/>
      <c r="N216" s="17" t="s">
        <v>349</v>
      </c>
      <c r="O216" s="17"/>
      <c r="P216" s="17">
        <v>5.5</v>
      </c>
      <c r="Q216" s="17">
        <f t="shared" si="55"/>
        <v>5.5</v>
      </c>
      <c r="R216" s="17">
        <f t="shared" si="46"/>
        <v>6.083333333333333</v>
      </c>
      <c r="T216" s="7">
        <f t="shared" si="53"/>
        <v>3.2348773052819657E-5</v>
      </c>
      <c r="V216" s="28">
        <f>+claims!D216</f>
        <v>0</v>
      </c>
      <c r="W216" s="28">
        <f>+claims!E216</f>
        <v>0</v>
      </c>
      <c r="X216" s="28">
        <f>+claims!F216</f>
        <v>0</v>
      </c>
      <c r="Z216" s="7">
        <f t="shared" si="48"/>
        <v>0</v>
      </c>
      <c r="AA216" s="7">
        <f t="shared" si="49"/>
        <v>0</v>
      </c>
      <c r="AB216" s="7">
        <f t="shared" si="50"/>
        <v>0</v>
      </c>
      <c r="AD216" s="7">
        <f t="shared" si="52"/>
        <v>0</v>
      </c>
    </row>
    <row r="217" spans="1:30" hidden="1" outlineLevel="1" x14ac:dyDescent="0.2">
      <c r="A217" t="s">
        <v>351</v>
      </c>
      <c r="B217" t="s">
        <v>350</v>
      </c>
      <c r="C217" s="17"/>
      <c r="D217" s="17" t="s">
        <v>350</v>
      </c>
      <c r="E217" s="17"/>
      <c r="F217" s="17">
        <v>66</v>
      </c>
      <c r="G217" s="17">
        <f t="shared" si="54"/>
        <v>66</v>
      </c>
      <c r="H217" s="17"/>
      <c r="I217" s="17" t="s">
        <v>350</v>
      </c>
      <c r="J217" s="17"/>
      <c r="K217" s="17">
        <v>66.5</v>
      </c>
      <c r="L217" s="17">
        <f t="shared" si="56"/>
        <v>66.5</v>
      </c>
      <c r="M217" s="17"/>
      <c r="N217" s="17" t="s">
        <v>350</v>
      </c>
      <c r="O217" s="17"/>
      <c r="P217" s="17">
        <v>60</v>
      </c>
      <c r="Q217" s="17">
        <f t="shared" si="55"/>
        <v>60</v>
      </c>
      <c r="R217" s="17">
        <f t="shared" si="46"/>
        <v>63.166666666666664</v>
      </c>
      <c r="T217" s="7">
        <f t="shared" si="53"/>
        <v>3.3589547909640134E-4</v>
      </c>
      <c r="V217" s="28">
        <f>+claims!D217</f>
        <v>1</v>
      </c>
      <c r="W217" s="28">
        <f>+claims!E217</f>
        <v>1</v>
      </c>
      <c r="X217" s="28">
        <f>+claims!F217</f>
        <v>7</v>
      </c>
      <c r="Z217" s="7">
        <f t="shared" si="48"/>
        <v>0.01</v>
      </c>
      <c r="AA217" s="7">
        <f t="shared" si="49"/>
        <v>0.01</v>
      </c>
      <c r="AB217" s="7">
        <f t="shared" si="50"/>
        <v>7.0000000000000007E-2</v>
      </c>
      <c r="AD217" s="7">
        <f t="shared" si="52"/>
        <v>0.04</v>
      </c>
    </row>
    <row r="218" spans="1:30" hidden="1" outlineLevel="1" x14ac:dyDescent="0.2">
      <c r="A218" t="s">
        <v>354</v>
      </c>
      <c r="B218" t="s">
        <v>355</v>
      </c>
      <c r="C218" s="17"/>
      <c r="D218" s="17" t="s">
        <v>355</v>
      </c>
      <c r="E218" s="17"/>
      <c r="F218" s="17">
        <v>66</v>
      </c>
      <c r="G218" s="17">
        <f t="shared" si="54"/>
        <v>66</v>
      </c>
      <c r="H218" s="17"/>
      <c r="I218" s="17" t="s">
        <v>355</v>
      </c>
      <c r="J218" s="17"/>
      <c r="K218" s="17">
        <v>36</v>
      </c>
      <c r="L218" s="17">
        <f t="shared" si="56"/>
        <v>36</v>
      </c>
      <c r="M218" s="17"/>
      <c r="N218" s="17" t="s">
        <v>355</v>
      </c>
      <c r="O218" s="17"/>
      <c r="P218" s="17">
        <v>51.5</v>
      </c>
      <c r="Q218" s="17">
        <f t="shared" si="55"/>
        <v>51.5</v>
      </c>
      <c r="R218" s="17">
        <f t="shared" si="46"/>
        <v>48.75</v>
      </c>
      <c r="T218" s="7">
        <f t="shared" si="53"/>
        <v>2.5923331829999312E-4</v>
      </c>
      <c r="V218" s="28">
        <f>+claims!D218</f>
        <v>0</v>
      </c>
      <c r="W218" s="28">
        <f>+claims!E218</f>
        <v>0</v>
      </c>
      <c r="X218" s="28">
        <f>+claims!F218</f>
        <v>1</v>
      </c>
      <c r="Z218" s="7">
        <f t="shared" si="48"/>
        <v>0</v>
      </c>
      <c r="AA218" s="7">
        <f t="shared" si="49"/>
        <v>0</v>
      </c>
      <c r="AB218" s="7">
        <f t="shared" si="50"/>
        <v>0.01</v>
      </c>
      <c r="AD218" s="7">
        <f t="shared" si="52"/>
        <v>5.0000000000000001E-3</v>
      </c>
    </row>
    <row r="219" spans="1:30" hidden="1" outlineLevel="1" x14ac:dyDescent="0.2">
      <c r="A219" t="s">
        <v>356</v>
      </c>
      <c r="B219" t="s">
        <v>357</v>
      </c>
      <c r="C219" s="17"/>
      <c r="D219" s="17" t="s">
        <v>357</v>
      </c>
      <c r="E219" s="17"/>
      <c r="F219" s="17">
        <v>8</v>
      </c>
      <c r="G219" s="17">
        <f t="shared" si="54"/>
        <v>8</v>
      </c>
      <c r="H219" s="17"/>
      <c r="I219" s="17" t="s">
        <v>357</v>
      </c>
      <c r="J219" s="17"/>
      <c r="K219" s="17">
        <v>8</v>
      </c>
      <c r="L219" s="17">
        <f t="shared" si="56"/>
        <v>8</v>
      </c>
      <c r="M219" s="17"/>
      <c r="N219" s="17" t="s">
        <v>357</v>
      </c>
      <c r="O219" s="17"/>
      <c r="P219" s="17">
        <v>7</v>
      </c>
      <c r="Q219" s="17">
        <f t="shared" si="55"/>
        <v>7</v>
      </c>
      <c r="R219" s="17">
        <f t="shared" si="46"/>
        <v>7.5</v>
      </c>
      <c r="T219" s="7">
        <f t="shared" si="53"/>
        <v>3.9882048969229715E-5</v>
      </c>
      <c r="V219" s="28">
        <f>+claims!D219</f>
        <v>0</v>
      </c>
      <c r="W219" s="28">
        <f>+claims!E219</f>
        <v>0</v>
      </c>
      <c r="X219" s="28">
        <f>+claims!F219</f>
        <v>0</v>
      </c>
      <c r="Z219" s="7">
        <f t="shared" si="48"/>
        <v>0</v>
      </c>
      <c r="AA219" s="7">
        <f t="shared" si="49"/>
        <v>0</v>
      </c>
      <c r="AB219" s="7">
        <f t="shared" si="50"/>
        <v>0</v>
      </c>
      <c r="AD219" s="7">
        <f t="shared" si="52"/>
        <v>0</v>
      </c>
    </row>
    <row r="220" spans="1:30" hidden="1" outlineLevel="1" x14ac:dyDescent="0.2">
      <c r="A220" t="s">
        <v>358</v>
      </c>
      <c r="B220" t="s">
        <v>359</v>
      </c>
      <c r="C220" s="17"/>
      <c r="D220" s="17" t="s">
        <v>359</v>
      </c>
      <c r="E220" s="17"/>
      <c r="F220" s="17">
        <v>9</v>
      </c>
      <c r="G220" s="17">
        <f t="shared" si="54"/>
        <v>9</v>
      </c>
      <c r="H220" s="17"/>
      <c r="I220" s="17" t="s">
        <v>359</v>
      </c>
      <c r="J220" s="17"/>
      <c r="K220" s="17">
        <v>9</v>
      </c>
      <c r="L220" s="17">
        <f t="shared" si="56"/>
        <v>9</v>
      </c>
      <c r="M220" s="17"/>
      <c r="N220" s="17" t="s">
        <v>359</v>
      </c>
      <c r="O220" s="17"/>
      <c r="P220" s="17">
        <v>9</v>
      </c>
      <c r="Q220" s="17">
        <f t="shared" si="55"/>
        <v>9</v>
      </c>
      <c r="R220" s="17">
        <f t="shared" si="46"/>
        <v>9</v>
      </c>
      <c r="T220" s="7">
        <f t="shared" si="53"/>
        <v>4.7858458763075659E-5</v>
      </c>
      <c r="V220" s="28">
        <f>+claims!D220</f>
        <v>0</v>
      </c>
      <c r="W220" s="28">
        <f>+claims!E220</f>
        <v>0</v>
      </c>
      <c r="X220" s="28">
        <f>+claims!F220</f>
        <v>0</v>
      </c>
      <c r="Z220" s="7">
        <f t="shared" si="48"/>
        <v>0</v>
      </c>
      <c r="AA220" s="7">
        <f t="shared" si="49"/>
        <v>0</v>
      </c>
      <c r="AB220" s="7">
        <f t="shared" si="50"/>
        <v>0</v>
      </c>
      <c r="AD220" s="7">
        <f t="shared" si="52"/>
        <v>0</v>
      </c>
    </row>
    <row r="221" spans="1:30" hidden="1" outlineLevel="1" x14ac:dyDescent="0.2">
      <c r="A221" t="s">
        <v>360</v>
      </c>
      <c r="B221" t="s">
        <v>361</v>
      </c>
      <c r="C221" s="17"/>
      <c r="D221" s="17" t="s">
        <v>361</v>
      </c>
      <c r="E221" s="17"/>
      <c r="F221" s="17">
        <v>96.5</v>
      </c>
      <c r="G221" s="17">
        <f t="shared" si="54"/>
        <v>96.5</v>
      </c>
      <c r="H221" s="17"/>
      <c r="I221" s="17" t="s">
        <v>361</v>
      </c>
      <c r="J221" s="17"/>
      <c r="K221" s="17">
        <v>63.5</v>
      </c>
      <c r="L221" s="17">
        <f t="shared" si="56"/>
        <v>63.5</v>
      </c>
      <c r="M221" s="17"/>
      <c r="N221" s="17" t="s">
        <v>361</v>
      </c>
      <c r="O221" s="17"/>
      <c r="P221" s="17">
        <v>61.5</v>
      </c>
      <c r="Q221" s="17">
        <f t="shared" si="55"/>
        <v>61.5</v>
      </c>
      <c r="R221" s="17">
        <f t="shared" si="46"/>
        <v>68</v>
      </c>
      <c r="T221" s="7">
        <f t="shared" si="53"/>
        <v>3.6159724398768272E-4</v>
      </c>
      <c r="V221" s="28">
        <f>+claims!D221</f>
        <v>1</v>
      </c>
      <c r="W221" s="28">
        <f>+claims!E221</f>
        <v>4</v>
      </c>
      <c r="X221" s="28">
        <f>+claims!F221</f>
        <v>1</v>
      </c>
      <c r="Z221" s="7">
        <f t="shared" si="48"/>
        <v>0.01</v>
      </c>
      <c r="AA221" s="7">
        <f t="shared" si="49"/>
        <v>0.04</v>
      </c>
      <c r="AB221" s="7">
        <f t="shared" si="50"/>
        <v>0.01</v>
      </c>
      <c r="AD221" s="7">
        <f t="shared" si="52"/>
        <v>0.02</v>
      </c>
    </row>
    <row r="222" spans="1:30" hidden="1" outlineLevel="1" x14ac:dyDescent="0.2">
      <c r="A222" t="s">
        <v>362</v>
      </c>
      <c r="B222" t="s">
        <v>363</v>
      </c>
      <c r="C222" s="17"/>
      <c r="D222" s="17" t="s">
        <v>363</v>
      </c>
      <c r="E222" s="17"/>
      <c r="F222" s="17">
        <v>10</v>
      </c>
      <c r="G222" s="17">
        <f t="shared" si="54"/>
        <v>10</v>
      </c>
      <c r="H222" s="17"/>
      <c r="I222" s="17" t="s">
        <v>363</v>
      </c>
      <c r="J222" s="17"/>
      <c r="K222" s="17">
        <v>10</v>
      </c>
      <c r="L222" s="17">
        <f t="shared" si="56"/>
        <v>10</v>
      </c>
      <c r="M222" s="17"/>
      <c r="N222" s="17" t="s">
        <v>363</v>
      </c>
      <c r="O222" s="17"/>
      <c r="P222" s="17">
        <v>10</v>
      </c>
      <c r="Q222" s="17">
        <f t="shared" si="55"/>
        <v>10</v>
      </c>
      <c r="R222" s="17">
        <f t="shared" si="46"/>
        <v>10</v>
      </c>
      <c r="T222" s="7">
        <f t="shared" si="53"/>
        <v>5.3176065292306284E-5</v>
      </c>
      <c r="V222" s="28">
        <f>+claims!D222</f>
        <v>0</v>
      </c>
      <c r="W222" s="28">
        <f>+claims!E222</f>
        <v>0</v>
      </c>
      <c r="X222" s="28">
        <f>+claims!F222</f>
        <v>0</v>
      </c>
      <c r="Z222" s="7">
        <f t="shared" si="48"/>
        <v>0</v>
      </c>
      <c r="AA222" s="7">
        <f t="shared" si="49"/>
        <v>0</v>
      </c>
      <c r="AB222" s="7">
        <f t="shared" si="50"/>
        <v>0</v>
      </c>
      <c r="AD222" s="7">
        <f t="shared" si="52"/>
        <v>0</v>
      </c>
    </row>
    <row r="223" spans="1:30" hidden="1" outlineLevel="1" x14ac:dyDescent="0.2">
      <c r="A223" t="s">
        <v>364</v>
      </c>
      <c r="B223" t="s">
        <v>365</v>
      </c>
      <c r="C223" s="17"/>
      <c r="D223" s="17" t="s">
        <v>365</v>
      </c>
      <c r="E223" s="17"/>
      <c r="F223" s="17">
        <v>15.5</v>
      </c>
      <c r="G223" s="17">
        <f t="shared" si="54"/>
        <v>15.5</v>
      </c>
      <c r="H223" s="17"/>
      <c r="I223" s="17" t="s">
        <v>365</v>
      </c>
      <c r="J223" s="17"/>
      <c r="K223" s="17">
        <v>16</v>
      </c>
      <c r="L223" s="17">
        <f t="shared" si="56"/>
        <v>16</v>
      </c>
      <c r="M223" s="17"/>
      <c r="N223" s="17" t="s">
        <v>365</v>
      </c>
      <c r="O223" s="17"/>
      <c r="P223" s="17">
        <v>16</v>
      </c>
      <c r="Q223" s="17">
        <f t="shared" si="55"/>
        <v>16</v>
      </c>
      <c r="R223" s="17">
        <f t="shared" si="46"/>
        <v>15.916666666666666</v>
      </c>
      <c r="T223" s="7">
        <f t="shared" si="53"/>
        <v>8.4638570590254162E-5</v>
      </c>
      <c r="V223" s="28">
        <f>+claims!D223</f>
        <v>0</v>
      </c>
      <c r="W223" s="28">
        <f>+claims!E223</f>
        <v>0</v>
      </c>
      <c r="X223" s="28">
        <f>+claims!F223</f>
        <v>0</v>
      </c>
      <c r="Z223" s="7">
        <f t="shared" si="48"/>
        <v>0</v>
      </c>
      <c r="AA223" s="7">
        <f t="shared" si="49"/>
        <v>0</v>
      </c>
      <c r="AB223" s="7">
        <f t="shared" si="50"/>
        <v>0</v>
      </c>
      <c r="AD223" s="7">
        <f t="shared" si="52"/>
        <v>0</v>
      </c>
    </row>
    <row r="224" spans="1:30" hidden="1" outlineLevel="1" x14ac:dyDescent="0.2">
      <c r="A224" t="s">
        <v>366</v>
      </c>
      <c r="B224" t="s">
        <v>367</v>
      </c>
      <c r="C224" s="17"/>
      <c r="D224" s="17" t="s">
        <v>367</v>
      </c>
      <c r="E224" s="17"/>
      <c r="F224" s="17">
        <v>22</v>
      </c>
      <c r="G224" s="17">
        <f t="shared" si="54"/>
        <v>22</v>
      </c>
      <c r="H224" s="17"/>
      <c r="I224" s="17" t="s">
        <v>367</v>
      </c>
      <c r="J224" s="17"/>
      <c r="K224" s="17">
        <v>21.5</v>
      </c>
      <c r="L224" s="17">
        <f t="shared" si="56"/>
        <v>21.5</v>
      </c>
      <c r="M224" s="17"/>
      <c r="N224" s="17" t="s">
        <v>367</v>
      </c>
      <c r="O224" s="17"/>
      <c r="P224" s="17">
        <v>21.5</v>
      </c>
      <c r="Q224" s="17">
        <f t="shared" si="55"/>
        <v>21.5</v>
      </c>
      <c r="R224" s="17">
        <f t="shared" si="46"/>
        <v>21.583333333333332</v>
      </c>
      <c r="T224" s="7">
        <f t="shared" si="53"/>
        <v>1.1477167425589439E-4</v>
      </c>
      <c r="V224" s="28">
        <f>+claims!D224</f>
        <v>0</v>
      </c>
      <c r="W224" s="28">
        <f>+claims!E224</f>
        <v>1</v>
      </c>
      <c r="X224" s="28">
        <f>+claims!F224</f>
        <v>1</v>
      </c>
      <c r="Z224" s="7">
        <f t="shared" si="48"/>
        <v>0</v>
      </c>
      <c r="AA224" s="7">
        <f t="shared" si="49"/>
        <v>0.01</v>
      </c>
      <c r="AB224" s="7">
        <f t="shared" si="50"/>
        <v>0.01</v>
      </c>
      <c r="AD224" s="7">
        <f t="shared" si="52"/>
        <v>8.3333333333333332E-3</v>
      </c>
    </row>
    <row r="225" spans="1:30" hidden="1" outlineLevel="1" x14ac:dyDescent="0.2">
      <c r="A225" t="s">
        <v>368</v>
      </c>
      <c r="B225" t="s">
        <v>369</v>
      </c>
      <c r="C225" s="17"/>
      <c r="D225" s="17" t="s">
        <v>369</v>
      </c>
      <c r="E225" s="17"/>
      <c r="F225" s="17">
        <v>17</v>
      </c>
      <c r="G225" s="17">
        <f t="shared" si="54"/>
        <v>17</v>
      </c>
      <c r="H225" s="17"/>
      <c r="I225" s="17" t="s">
        <v>369</v>
      </c>
      <c r="J225" s="17"/>
      <c r="K225" s="17">
        <v>17</v>
      </c>
      <c r="L225" s="17">
        <f t="shared" si="56"/>
        <v>17</v>
      </c>
      <c r="M225" s="17"/>
      <c r="N225" s="17" t="s">
        <v>369</v>
      </c>
      <c r="O225" s="17"/>
      <c r="P225" s="17">
        <v>17</v>
      </c>
      <c r="Q225" s="17">
        <f t="shared" si="55"/>
        <v>17</v>
      </c>
      <c r="R225" s="17">
        <f t="shared" si="46"/>
        <v>17</v>
      </c>
      <c r="T225" s="7">
        <f t="shared" si="53"/>
        <v>9.039931099692068E-5</v>
      </c>
      <c r="V225" s="28">
        <f>+claims!D225</f>
        <v>0</v>
      </c>
      <c r="W225" s="28">
        <f>+claims!E225</f>
        <v>0</v>
      </c>
      <c r="X225" s="28">
        <f>+claims!F225</f>
        <v>0</v>
      </c>
      <c r="Z225" s="7">
        <f t="shared" si="48"/>
        <v>0</v>
      </c>
      <c r="AA225" s="7">
        <f t="shared" si="49"/>
        <v>0</v>
      </c>
      <c r="AB225" s="7">
        <f t="shared" si="50"/>
        <v>0</v>
      </c>
      <c r="AD225" s="7">
        <f t="shared" si="52"/>
        <v>0</v>
      </c>
    </row>
    <row r="226" spans="1:30" hidden="1" outlineLevel="1" x14ac:dyDescent="0.2">
      <c r="A226" t="s">
        <v>370</v>
      </c>
      <c r="B226" t="s">
        <v>371</v>
      </c>
      <c r="C226" s="17"/>
      <c r="D226" s="17" t="s">
        <v>371</v>
      </c>
      <c r="E226" s="17"/>
      <c r="F226" s="17">
        <v>10.5</v>
      </c>
      <c r="G226" s="17">
        <f t="shared" si="54"/>
        <v>10.5</v>
      </c>
      <c r="H226" s="17"/>
      <c r="I226" s="17" t="s">
        <v>371</v>
      </c>
      <c r="J226" s="17"/>
      <c r="K226" s="17">
        <v>10.5</v>
      </c>
      <c r="L226" s="17">
        <f t="shared" si="56"/>
        <v>10.5</v>
      </c>
      <c r="M226" s="17"/>
      <c r="N226" s="17" t="s">
        <v>371</v>
      </c>
      <c r="O226" s="17"/>
      <c r="P226" s="17">
        <v>8.5</v>
      </c>
      <c r="Q226" s="17">
        <f t="shared" si="55"/>
        <v>8.5</v>
      </c>
      <c r="R226" s="17">
        <f t="shared" si="46"/>
        <v>9.5</v>
      </c>
      <c r="T226" s="7">
        <f t="shared" si="53"/>
        <v>5.0517262027690972E-5</v>
      </c>
      <c r="V226" s="28">
        <f>+claims!D226</f>
        <v>0</v>
      </c>
      <c r="W226" s="28">
        <f>+claims!E226</f>
        <v>0</v>
      </c>
      <c r="X226" s="28">
        <f>+claims!F226</f>
        <v>0</v>
      </c>
      <c r="Z226" s="7">
        <f t="shared" si="48"/>
        <v>0</v>
      </c>
      <c r="AA226" s="7">
        <f t="shared" si="49"/>
        <v>0</v>
      </c>
      <c r="AB226" s="7">
        <f t="shared" si="50"/>
        <v>0</v>
      </c>
      <c r="AD226" s="7">
        <f t="shared" si="52"/>
        <v>0</v>
      </c>
    </row>
    <row r="227" spans="1:30" hidden="1" outlineLevel="1" x14ac:dyDescent="0.2">
      <c r="A227" t="s">
        <v>372</v>
      </c>
      <c r="B227" t="s">
        <v>373</v>
      </c>
      <c r="C227" s="17"/>
      <c r="D227" s="17" t="s">
        <v>373</v>
      </c>
      <c r="E227" s="17"/>
      <c r="F227" s="17">
        <v>195.5</v>
      </c>
      <c r="G227" s="17">
        <f t="shared" si="54"/>
        <v>195.5</v>
      </c>
      <c r="H227" s="17"/>
      <c r="I227" s="17" t="s">
        <v>373</v>
      </c>
      <c r="J227" s="17"/>
      <c r="K227" s="17">
        <v>172.5</v>
      </c>
      <c r="L227" s="17">
        <f t="shared" si="56"/>
        <v>172.5</v>
      </c>
      <c r="M227" s="17"/>
      <c r="N227" s="17" t="s">
        <v>373</v>
      </c>
      <c r="O227" s="17"/>
      <c r="P227" s="17">
        <v>170</v>
      </c>
      <c r="Q227" s="17">
        <f t="shared" si="55"/>
        <v>170</v>
      </c>
      <c r="R227" s="17">
        <f t="shared" si="46"/>
        <v>175.08333333333334</v>
      </c>
      <c r="T227" s="7">
        <f t="shared" si="53"/>
        <v>9.3102427649279591E-4</v>
      </c>
      <c r="V227" s="28">
        <f>+claims!D227</f>
        <v>8</v>
      </c>
      <c r="W227" s="28">
        <f>+claims!E227</f>
        <v>2</v>
      </c>
      <c r="X227" s="28">
        <f>+claims!F227</f>
        <v>13</v>
      </c>
      <c r="Z227" s="7">
        <f t="shared" si="48"/>
        <v>4.0920716112531973E-2</v>
      </c>
      <c r="AA227" s="7">
        <f t="shared" si="49"/>
        <v>1.1594202898550725E-2</v>
      </c>
      <c r="AB227" s="7">
        <f t="shared" si="50"/>
        <v>7.6470588235294124E-2</v>
      </c>
      <c r="AD227" s="7">
        <f t="shared" si="52"/>
        <v>4.8920147769252631E-2</v>
      </c>
    </row>
    <row r="228" spans="1:30" hidden="1" outlineLevel="1" x14ac:dyDescent="0.2">
      <c r="A228" t="s">
        <v>374</v>
      </c>
      <c r="B228" t="s">
        <v>375</v>
      </c>
      <c r="C228" s="17"/>
      <c r="D228" s="17" t="s">
        <v>375</v>
      </c>
      <c r="E228" s="17"/>
      <c r="F228" s="17">
        <v>22</v>
      </c>
      <c r="G228" s="17">
        <f t="shared" si="54"/>
        <v>22</v>
      </c>
      <c r="H228" s="17"/>
      <c r="I228" s="17" t="s">
        <v>375</v>
      </c>
      <c r="J228" s="17"/>
      <c r="K228" s="17">
        <v>23</v>
      </c>
      <c r="L228" s="17">
        <f t="shared" si="56"/>
        <v>23</v>
      </c>
      <c r="M228" s="17"/>
      <c r="N228" s="17" t="s">
        <v>375</v>
      </c>
      <c r="O228" s="17"/>
      <c r="P228" s="17">
        <v>22</v>
      </c>
      <c r="Q228" s="17">
        <f t="shared" si="55"/>
        <v>22</v>
      </c>
      <c r="R228" s="17">
        <f t="shared" si="46"/>
        <v>22.333333333333332</v>
      </c>
      <c r="T228" s="7">
        <f t="shared" si="53"/>
        <v>1.1875987915281736E-4</v>
      </c>
      <c r="V228" s="28">
        <f>+claims!D228</f>
        <v>0</v>
      </c>
      <c r="W228" s="28">
        <f>+claims!E228</f>
        <v>0</v>
      </c>
      <c r="X228" s="28">
        <f>+claims!F228</f>
        <v>0</v>
      </c>
      <c r="Z228" s="7">
        <f t="shared" si="48"/>
        <v>0</v>
      </c>
      <c r="AA228" s="7">
        <f t="shared" si="49"/>
        <v>0</v>
      </c>
      <c r="AB228" s="7">
        <f t="shared" si="50"/>
        <v>0</v>
      </c>
      <c r="AD228" s="7">
        <f t="shared" si="52"/>
        <v>0</v>
      </c>
    </row>
    <row r="229" spans="1:30" hidden="1" outlineLevel="1" x14ac:dyDescent="0.2">
      <c r="A229" t="s">
        <v>376</v>
      </c>
      <c r="B229" t="s">
        <v>377</v>
      </c>
      <c r="C229" s="17"/>
      <c r="D229" s="17" t="s">
        <v>377</v>
      </c>
      <c r="E229" s="17"/>
      <c r="F229" s="17">
        <v>12</v>
      </c>
      <c r="G229" s="17">
        <f t="shared" si="54"/>
        <v>12</v>
      </c>
      <c r="H229" s="17"/>
      <c r="I229" s="17" t="s">
        <v>377</v>
      </c>
      <c r="J229" s="17"/>
      <c r="K229" s="17">
        <v>12</v>
      </c>
      <c r="L229" s="17">
        <f t="shared" si="56"/>
        <v>12</v>
      </c>
      <c r="M229" s="17"/>
      <c r="N229" s="17" t="s">
        <v>377</v>
      </c>
      <c r="O229" s="17"/>
      <c r="P229" s="17">
        <v>11</v>
      </c>
      <c r="Q229" s="17">
        <f t="shared" si="55"/>
        <v>11</v>
      </c>
      <c r="R229" s="17">
        <f t="shared" ref="R229:R262" si="57">IF(G229&gt;0,(+G229+(L229*2)+(Q229*3))/6,IF(L229&gt;0,((L229*2)+(Q229*3))/5,Q229))</f>
        <v>11.5</v>
      </c>
      <c r="T229" s="7">
        <f t="shared" si="53"/>
        <v>6.1152475086152222E-5</v>
      </c>
      <c r="V229" s="28">
        <f>+claims!D229</f>
        <v>0</v>
      </c>
      <c r="W229" s="28">
        <f>+claims!E229</f>
        <v>0</v>
      </c>
      <c r="X229" s="28">
        <f>+claims!F229</f>
        <v>0</v>
      </c>
      <c r="Z229" s="7">
        <f t="shared" si="48"/>
        <v>0</v>
      </c>
      <c r="AA229" s="7">
        <f t="shared" si="49"/>
        <v>0</v>
      </c>
      <c r="AB229" s="7">
        <f t="shared" si="50"/>
        <v>0</v>
      </c>
      <c r="AD229" s="7">
        <f t="shared" si="52"/>
        <v>0</v>
      </c>
    </row>
    <row r="230" spans="1:30" hidden="1" outlineLevel="1" x14ac:dyDescent="0.2">
      <c r="A230" t="s">
        <v>378</v>
      </c>
      <c r="B230" t="s">
        <v>379</v>
      </c>
      <c r="C230" s="17"/>
      <c r="D230" s="17" t="s">
        <v>379</v>
      </c>
      <c r="E230" s="17"/>
      <c r="F230" s="17">
        <v>14.5</v>
      </c>
      <c r="G230" s="17">
        <f t="shared" si="54"/>
        <v>14.5</v>
      </c>
      <c r="H230" s="17"/>
      <c r="I230" s="17" t="s">
        <v>379</v>
      </c>
      <c r="J230" s="17"/>
      <c r="K230" s="17">
        <v>15.5</v>
      </c>
      <c r="L230" s="17">
        <f t="shared" si="56"/>
        <v>15.5</v>
      </c>
      <c r="M230" s="17"/>
      <c r="N230" s="17" t="s">
        <v>379</v>
      </c>
      <c r="O230" s="17"/>
      <c r="P230" s="17">
        <v>14</v>
      </c>
      <c r="Q230" s="17">
        <f t="shared" si="55"/>
        <v>14</v>
      </c>
      <c r="R230" s="17">
        <f t="shared" si="57"/>
        <v>14.583333333333334</v>
      </c>
      <c r="T230" s="7">
        <f t="shared" si="53"/>
        <v>7.7548428551280004E-5</v>
      </c>
      <c r="V230" s="28">
        <f>+claims!D230</f>
        <v>0</v>
      </c>
      <c r="W230" s="28">
        <f>+claims!E230</f>
        <v>0</v>
      </c>
      <c r="X230" s="28">
        <f>+claims!F230</f>
        <v>0</v>
      </c>
      <c r="Z230" s="7">
        <f t="shared" si="48"/>
        <v>0</v>
      </c>
      <c r="AA230" s="7">
        <f t="shared" si="49"/>
        <v>0</v>
      </c>
      <c r="AB230" s="7">
        <f t="shared" si="50"/>
        <v>0</v>
      </c>
      <c r="AD230" s="7">
        <f t="shared" si="52"/>
        <v>0</v>
      </c>
    </row>
    <row r="231" spans="1:30" hidden="1" outlineLevel="1" x14ac:dyDescent="0.2">
      <c r="A231" t="s">
        <v>380</v>
      </c>
      <c r="B231" t="s">
        <v>381</v>
      </c>
      <c r="C231" s="17"/>
      <c r="D231" s="17" t="s">
        <v>381</v>
      </c>
      <c r="E231" s="17"/>
      <c r="F231" s="17">
        <v>35</v>
      </c>
      <c r="G231" s="17">
        <f t="shared" si="54"/>
        <v>35</v>
      </c>
      <c r="H231" s="17"/>
      <c r="I231" s="17" t="s">
        <v>381</v>
      </c>
      <c r="J231" s="17"/>
      <c r="K231" s="17">
        <v>36</v>
      </c>
      <c r="L231" s="17">
        <f t="shared" si="56"/>
        <v>36</v>
      </c>
      <c r="M231" s="17"/>
      <c r="N231" s="17" t="s">
        <v>381</v>
      </c>
      <c r="O231" s="17"/>
      <c r="P231" s="17">
        <v>33.5</v>
      </c>
      <c r="Q231" s="17">
        <f t="shared" si="55"/>
        <v>33.5</v>
      </c>
      <c r="R231" s="17">
        <f t="shared" si="57"/>
        <v>34.583333333333336</v>
      </c>
      <c r="T231" s="7">
        <f t="shared" ref="T231:T262" si="58">+R231/$R$265</f>
        <v>1.8390055913589259E-4</v>
      </c>
      <c r="V231" s="28">
        <f>+claims!D231</f>
        <v>1</v>
      </c>
      <c r="W231" s="28">
        <f>+claims!E231</f>
        <v>0</v>
      </c>
      <c r="X231" s="28">
        <f>+claims!F231</f>
        <v>0</v>
      </c>
      <c r="Z231" s="7">
        <f t="shared" si="48"/>
        <v>0.01</v>
      </c>
      <c r="AA231" s="7">
        <f t="shared" si="49"/>
        <v>0</v>
      </c>
      <c r="AB231" s="7">
        <f t="shared" si="50"/>
        <v>0</v>
      </c>
      <c r="AD231" s="7">
        <f t="shared" si="52"/>
        <v>1.6666666666666668E-3</v>
      </c>
    </row>
    <row r="232" spans="1:30" hidden="1" outlineLevel="1" x14ac:dyDescent="0.2">
      <c r="A232" t="s">
        <v>517</v>
      </c>
      <c r="B232" t="s">
        <v>518</v>
      </c>
      <c r="C232" s="17"/>
      <c r="D232" s="17" t="s">
        <v>518</v>
      </c>
      <c r="E232" s="17"/>
      <c r="F232" s="17">
        <v>4</v>
      </c>
      <c r="G232" s="17">
        <f>AVERAGE(C232:F232)</f>
        <v>4</v>
      </c>
      <c r="H232" s="17"/>
      <c r="I232" s="17" t="s">
        <v>518</v>
      </c>
      <c r="J232" s="17"/>
      <c r="K232" s="17">
        <v>5.5</v>
      </c>
      <c r="L232" s="17">
        <f>AVERAGE(H232:K232)</f>
        <v>5.5</v>
      </c>
      <c r="M232" s="17"/>
      <c r="N232" s="17" t="s">
        <v>518</v>
      </c>
      <c r="O232" s="17"/>
      <c r="P232" s="17">
        <v>5</v>
      </c>
      <c r="Q232" s="17">
        <f>AVERAGE(M232:P232)</f>
        <v>5</v>
      </c>
      <c r="R232" s="17">
        <f>IF(G232&gt;0,(+G232+(L232*2)+(Q232*3))/6,IF(L232&gt;0,((L232*2)+(Q232*3))/5,Q232))</f>
        <v>5</v>
      </c>
      <c r="T232" s="7">
        <f t="shared" si="58"/>
        <v>2.6588032646153142E-5</v>
      </c>
      <c r="V232" s="28">
        <f>+claims!D232</f>
        <v>0</v>
      </c>
      <c r="W232" s="28">
        <f>+claims!E232</f>
        <v>0</v>
      </c>
      <c r="X232" s="28">
        <f>+claims!F232</f>
        <v>0</v>
      </c>
      <c r="Z232" s="7">
        <f>IF(G232&gt;100,IF(V232&lt;1,0,+V232/G232),IF(V232&lt;1,0,+V232/100))</f>
        <v>0</v>
      </c>
      <c r="AA232" s="7">
        <f>IF(L232&gt;100,IF(W232&lt;1,0,+W232/L232),IF(W232&lt;1,0,+W232/100))</f>
        <v>0</v>
      </c>
      <c r="AB232" s="7">
        <f>IF(Q232&gt;100,IF(X232&lt;1,0,+X232/Q232),IF(X232&lt;1,0,+X232/100))</f>
        <v>0</v>
      </c>
      <c r="AD232" s="7">
        <f t="shared" si="52"/>
        <v>0</v>
      </c>
    </row>
    <row r="233" spans="1:30" hidden="1" outlineLevel="1" x14ac:dyDescent="0.2">
      <c r="A233" t="s">
        <v>382</v>
      </c>
      <c r="B233" t="s">
        <v>383</v>
      </c>
      <c r="C233" s="17"/>
      <c r="D233" s="17" t="s">
        <v>383</v>
      </c>
      <c r="E233" s="17"/>
      <c r="F233" s="17">
        <v>16</v>
      </c>
      <c r="G233" s="17">
        <f t="shared" si="54"/>
        <v>16</v>
      </c>
      <c r="H233" s="17"/>
      <c r="I233" s="17" t="s">
        <v>383</v>
      </c>
      <c r="J233" s="17"/>
      <c r="K233" s="17">
        <v>24.5</v>
      </c>
      <c r="L233" s="17">
        <f t="shared" si="56"/>
        <v>24.5</v>
      </c>
      <c r="M233" s="17"/>
      <c r="N233" s="17" t="s">
        <v>383</v>
      </c>
      <c r="O233" s="17"/>
      <c r="P233" s="17">
        <v>26</v>
      </c>
      <c r="Q233" s="17">
        <f t="shared" si="55"/>
        <v>26</v>
      </c>
      <c r="R233" s="17">
        <f t="shared" si="57"/>
        <v>23.833333333333332</v>
      </c>
      <c r="T233" s="7">
        <f t="shared" si="58"/>
        <v>1.267362889466633E-4</v>
      </c>
      <c r="V233" s="28">
        <f>+claims!D233</f>
        <v>0</v>
      </c>
      <c r="W233" s="28">
        <f>+claims!E233</f>
        <v>2</v>
      </c>
      <c r="X233" s="28">
        <f>+claims!F233</f>
        <v>0</v>
      </c>
      <c r="Z233" s="7">
        <f t="shared" ref="Z233:Z265" si="59">IF(G233&gt;100,IF(V233&lt;1,0,+V233/G233),IF(V233&lt;1,0,+V233/100))</f>
        <v>0</v>
      </c>
      <c r="AA233" s="7">
        <f t="shared" ref="AA233:AA262" si="60">IF(L233&gt;100,IF(W233&lt;1,0,+W233/L233),IF(W233&lt;1,0,+W233/100))</f>
        <v>0.02</v>
      </c>
      <c r="AB233" s="7">
        <f t="shared" si="50"/>
        <v>0</v>
      </c>
      <c r="AD233" s="7">
        <f t="shared" si="52"/>
        <v>6.6666666666666671E-3</v>
      </c>
    </row>
    <row r="234" spans="1:30" hidden="1" outlineLevel="1" x14ac:dyDescent="0.2">
      <c r="A234" t="s">
        <v>384</v>
      </c>
      <c r="B234" t="s">
        <v>385</v>
      </c>
      <c r="C234" s="17"/>
      <c r="D234" s="17" t="s">
        <v>385</v>
      </c>
      <c r="E234" s="17"/>
      <c r="F234" s="17">
        <v>22</v>
      </c>
      <c r="G234" s="17">
        <f t="shared" si="54"/>
        <v>22</v>
      </c>
      <c r="H234" s="17"/>
      <c r="I234" s="17" t="s">
        <v>385</v>
      </c>
      <c r="J234" s="17"/>
      <c r="K234" s="17">
        <v>19</v>
      </c>
      <c r="L234" s="17">
        <f t="shared" si="56"/>
        <v>19</v>
      </c>
      <c r="M234" s="17"/>
      <c r="N234" s="17" t="s">
        <v>385</v>
      </c>
      <c r="O234" s="17"/>
      <c r="P234" s="17">
        <v>21</v>
      </c>
      <c r="Q234" s="17">
        <f t="shared" si="55"/>
        <v>21</v>
      </c>
      <c r="R234" s="17">
        <f t="shared" si="57"/>
        <v>20.5</v>
      </c>
      <c r="T234" s="7">
        <f t="shared" si="58"/>
        <v>1.0901093384922789E-4</v>
      </c>
      <c r="V234" s="28">
        <f>+claims!D234</f>
        <v>0</v>
      </c>
      <c r="W234" s="28">
        <f>+claims!E234</f>
        <v>0</v>
      </c>
      <c r="X234" s="28">
        <f>+claims!F234</f>
        <v>0</v>
      </c>
      <c r="Z234" s="7">
        <f t="shared" si="59"/>
        <v>0</v>
      </c>
      <c r="AA234" s="7">
        <f t="shared" si="60"/>
        <v>0</v>
      </c>
      <c r="AB234" s="7">
        <f t="shared" si="50"/>
        <v>0</v>
      </c>
      <c r="AD234" s="7">
        <f t="shared" si="52"/>
        <v>0</v>
      </c>
    </row>
    <row r="235" spans="1:30" hidden="1" outlineLevel="1" x14ac:dyDescent="0.2">
      <c r="A235" t="s">
        <v>386</v>
      </c>
      <c r="B235" t="s">
        <v>387</v>
      </c>
      <c r="C235" s="17"/>
      <c r="D235" s="17" t="s">
        <v>387</v>
      </c>
      <c r="E235" s="17"/>
      <c r="F235" s="17">
        <v>75</v>
      </c>
      <c r="G235" s="17">
        <f t="shared" si="54"/>
        <v>75</v>
      </c>
      <c r="H235" s="17"/>
      <c r="I235" s="17" t="s">
        <v>387</v>
      </c>
      <c r="J235" s="17"/>
      <c r="K235" s="17">
        <v>72</v>
      </c>
      <c r="L235" s="17">
        <f t="shared" si="56"/>
        <v>72</v>
      </c>
      <c r="M235" s="17"/>
      <c r="N235" s="17" t="s">
        <v>387</v>
      </c>
      <c r="O235" s="17"/>
      <c r="P235" s="17">
        <v>72</v>
      </c>
      <c r="Q235" s="17">
        <f t="shared" si="55"/>
        <v>72</v>
      </c>
      <c r="R235" s="17">
        <f t="shared" si="57"/>
        <v>72.5</v>
      </c>
      <c r="T235" s="7">
        <f t="shared" si="58"/>
        <v>3.8552647336922058E-4</v>
      </c>
      <c r="V235" s="28">
        <f>+claims!D235</f>
        <v>2</v>
      </c>
      <c r="W235" s="28">
        <f>+claims!E235</f>
        <v>1</v>
      </c>
      <c r="X235" s="28">
        <f>+claims!F235</f>
        <v>0</v>
      </c>
      <c r="Z235" s="7">
        <f t="shared" si="59"/>
        <v>0.02</v>
      </c>
      <c r="AA235" s="7">
        <f t="shared" si="60"/>
        <v>0.01</v>
      </c>
      <c r="AB235" s="7">
        <f t="shared" si="50"/>
        <v>0</v>
      </c>
      <c r="AD235" s="7">
        <f t="shared" si="52"/>
        <v>6.6666666666666671E-3</v>
      </c>
    </row>
    <row r="236" spans="1:30" hidden="1" outlineLevel="1" x14ac:dyDescent="0.2">
      <c r="A236" t="s">
        <v>388</v>
      </c>
      <c r="B236" t="s">
        <v>389</v>
      </c>
      <c r="C236" s="17"/>
      <c r="D236" s="17" t="s">
        <v>389</v>
      </c>
      <c r="E236" s="17"/>
      <c r="F236" s="17">
        <v>10</v>
      </c>
      <c r="G236" s="17">
        <f t="shared" si="54"/>
        <v>10</v>
      </c>
      <c r="H236" s="17"/>
      <c r="I236" s="17" t="s">
        <v>389</v>
      </c>
      <c r="J236" s="17"/>
      <c r="K236" s="17">
        <v>10</v>
      </c>
      <c r="L236" s="17">
        <f t="shared" si="56"/>
        <v>10</v>
      </c>
      <c r="M236" s="17"/>
      <c r="N236" s="17" t="s">
        <v>389</v>
      </c>
      <c r="O236" s="17"/>
      <c r="P236" s="17">
        <v>10</v>
      </c>
      <c r="Q236" s="17">
        <f t="shared" si="55"/>
        <v>10</v>
      </c>
      <c r="R236" s="17">
        <f t="shared" si="57"/>
        <v>10</v>
      </c>
      <c r="T236" s="7">
        <f t="shared" si="58"/>
        <v>5.3176065292306284E-5</v>
      </c>
      <c r="V236" s="28">
        <f>+claims!D236</f>
        <v>0</v>
      </c>
      <c r="W236" s="28">
        <f>+claims!E236</f>
        <v>0</v>
      </c>
      <c r="X236" s="28">
        <f>+claims!F236</f>
        <v>0</v>
      </c>
      <c r="Z236" s="7">
        <f t="shared" si="59"/>
        <v>0</v>
      </c>
      <c r="AA236" s="7">
        <f t="shared" si="60"/>
        <v>0</v>
      </c>
      <c r="AB236" s="7">
        <f t="shared" si="50"/>
        <v>0</v>
      </c>
      <c r="AD236" s="7">
        <f t="shared" si="52"/>
        <v>0</v>
      </c>
    </row>
    <row r="237" spans="1:30" hidden="1" outlineLevel="1" x14ac:dyDescent="0.2">
      <c r="A237" t="s">
        <v>390</v>
      </c>
      <c r="B237" t="s">
        <v>391</v>
      </c>
      <c r="C237" s="17"/>
      <c r="D237" s="17" t="s">
        <v>391</v>
      </c>
      <c r="E237" s="17"/>
      <c r="F237" s="17">
        <v>13.5</v>
      </c>
      <c r="G237" s="17">
        <f t="shared" si="54"/>
        <v>13.5</v>
      </c>
      <c r="H237" s="17"/>
      <c r="I237" s="17" t="s">
        <v>391</v>
      </c>
      <c r="J237" s="17"/>
      <c r="K237" s="17">
        <v>12</v>
      </c>
      <c r="L237" s="17">
        <f t="shared" si="56"/>
        <v>12</v>
      </c>
      <c r="M237" s="17"/>
      <c r="N237" s="17" t="s">
        <v>391</v>
      </c>
      <c r="O237" s="17"/>
      <c r="P237" s="17">
        <v>12</v>
      </c>
      <c r="Q237" s="17">
        <f t="shared" ref="Q237:Q262" si="61">AVERAGE(M237:P237)</f>
        <v>12</v>
      </c>
      <c r="R237" s="17">
        <f t="shared" si="57"/>
        <v>12.25</v>
      </c>
      <c r="T237" s="7">
        <f t="shared" si="58"/>
        <v>6.5140679983075194E-5</v>
      </c>
      <c r="V237" s="28">
        <f>+claims!D237</f>
        <v>0</v>
      </c>
      <c r="W237" s="28">
        <f>+claims!E237</f>
        <v>0</v>
      </c>
      <c r="X237" s="28">
        <f>+claims!F237</f>
        <v>0</v>
      </c>
      <c r="Z237" s="7">
        <f t="shared" si="59"/>
        <v>0</v>
      </c>
      <c r="AA237" s="7">
        <f t="shared" si="60"/>
        <v>0</v>
      </c>
      <c r="AB237" s="7">
        <f t="shared" ref="AB237:AB262" si="62">IF(Q237&gt;100,IF(X237&lt;1,0,+X237/Q237),IF(X237&lt;1,0,+X237/100))</f>
        <v>0</v>
      </c>
      <c r="AD237" s="7">
        <f t="shared" si="52"/>
        <v>0</v>
      </c>
    </row>
    <row r="238" spans="1:30" hidden="1" outlineLevel="1" x14ac:dyDescent="0.2">
      <c r="A238" t="s">
        <v>392</v>
      </c>
      <c r="B238" t="s">
        <v>393</v>
      </c>
      <c r="C238" s="17"/>
      <c r="D238" s="17" t="s">
        <v>393</v>
      </c>
      <c r="E238" s="17"/>
      <c r="F238" s="17">
        <v>11</v>
      </c>
      <c r="G238" s="17">
        <f t="shared" si="54"/>
        <v>11</v>
      </c>
      <c r="H238" s="17"/>
      <c r="I238" s="17" t="s">
        <v>393</v>
      </c>
      <c r="J238" s="17"/>
      <c r="K238" s="17">
        <v>10</v>
      </c>
      <c r="L238" s="17">
        <f t="shared" si="56"/>
        <v>10</v>
      </c>
      <c r="M238" s="17"/>
      <c r="N238" s="17" t="s">
        <v>393</v>
      </c>
      <c r="O238" s="17"/>
      <c r="P238" s="17">
        <v>10</v>
      </c>
      <c r="Q238" s="17">
        <f t="shared" si="61"/>
        <v>10</v>
      </c>
      <c r="R238" s="17">
        <f t="shared" si="57"/>
        <v>10.166666666666666</v>
      </c>
      <c r="T238" s="7">
        <f t="shared" si="58"/>
        <v>5.4062333047178051E-5</v>
      </c>
      <c r="V238" s="28">
        <f>+claims!D238</f>
        <v>0</v>
      </c>
      <c r="W238" s="28">
        <f>+claims!E238</f>
        <v>0</v>
      </c>
      <c r="X238" s="28">
        <f>+claims!F238</f>
        <v>0</v>
      </c>
      <c r="Z238" s="7">
        <f t="shared" si="59"/>
        <v>0</v>
      </c>
      <c r="AA238" s="7">
        <f t="shared" si="60"/>
        <v>0</v>
      </c>
      <c r="AB238" s="7">
        <f t="shared" si="62"/>
        <v>0</v>
      </c>
      <c r="AD238" s="7">
        <f t="shared" si="52"/>
        <v>0</v>
      </c>
    </row>
    <row r="239" spans="1:30" hidden="1" outlineLevel="1" x14ac:dyDescent="0.2">
      <c r="A239" t="s">
        <v>394</v>
      </c>
      <c r="B239" t="s">
        <v>395</v>
      </c>
      <c r="C239" s="17"/>
      <c r="D239" s="17" t="s">
        <v>395</v>
      </c>
      <c r="E239" s="17"/>
      <c r="F239" s="17">
        <v>65.5</v>
      </c>
      <c r="G239" s="17">
        <f t="shared" si="54"/>
        <v>65.5</v>
      </c>
      <c r="H239" s="17"/>
      <c r="I239" s="17" t="s">
        <v>395</v>
      </c>
      <c r="J239" s="17"/>
      <c r="K239" s="17">
        <v>62.5</v>
      </c>
      <c r="L239" s="17">
        <f t="shared" si="56"/>
        <v>62.5</v>
      </c>
      <c r="M239" s="17"/>
      <c r="N239" s="17" t="s">
        <v>395</v>
      </c>
      <c r="O239" s="17"/>
      <c r="P239" s="17">
        <v>61</v>
      </c>
      <c r="Q239" s="17">
        <f t="shared" si="61"/>
        <v>61</v>
      </c>
      <c r="R239" s="17">
        <f t="shared" si="57"/>
        <v>62.25</v>
      </c>
      <c r="T239" s="7">
        <f t="shared" si="58"/>
        <v>3.310210064446066E-4</v>
      </c>
      <c r="V239" s="28">
        <f>+claims!D239</f>
        <v>4</v>
      </c>
      <c r="W239" s="28">
        <f>+claims!E239</f>
        <v>3</v>
      </c>
      <c r="X239" s="28">
        <f>+claims!F239</f>
        <v>2</v>
      </c>
      <c r="Z239" s="7">
        <f t="shared" si="59"/>
        <v>0.04</v>
      </c>
      <c r="AA239" s="7">
        <f t="shared" si="60"/>
        <v>0.03</v>
      </c>
      <c r="AB239" s="7">
        <f t="shared" si="62"/>
        <v>0.02</v>
      </c>
      <c r="AD239" s="7">
        <f t="shared" si="52"/>
        <v>2.6666666666666668E-2</v>
      </c>
    </row>
    <row r="240" spans="1:30" hidden="1" outlineLevel="1" x14ac:dyDescent="0.2">
      <c r="A240" t="s">
        <v>396</v>
      </c>
      <c r="B240" t="s">
        <v>397</v>
      </c>
      <c r="C240" s="17"/>
      <c r="D240" s="17" t="s">
        <v>397</v>
      </c>
      <c r="E240" s="17"/>
      <c r="F240" s="17">
        <v>11.5</v>
      </c>
      <c r="G240" s="17">
        <f t="shared" si="54"/>
        <v>11.5</v>
      </c>
      <c r="H240" s="17"/>
      <c r="I240" s="17" t="s">
        <v>397</v>
      </c>
      <c r="J240" s="17"/>
      <c r="K240" s="17">
        <v>12.5</v>
      </c>
      <c r="L240" s="17">
        <f t="shared" si="56"/>
        <v>12.5</v>
      </c>
      <c r="M240" s="17"/>
      <c r="N240" s="17" t="s">
        <v>397</v>
      </c>
      <c r="O240" s="17"/>
      <c r="P240" s="17">
        <v>12.5</v>
      </c>
      <c r="Q240" s="17">
        <f t="shared" si="61"/>
        <v>12.5</v>
      </c>
      <c r="R240" s="17">
        <f t="shared" si="57"/>
        <v>12.333333333333334</v>
      </c>
      <c r="T240" s="7">
        <f t="shared" si="58"/>
        <v>6.5583813860511087E-5</v>
      </c>
      <c r="V240" s="28">
        <f>+claims!D240</f>
        <v>0</v>
      </c>
      <c r="W240" s="28">
        <f>+claims!E240</f>
        <v>0</v>
      </c>
      <c r="X240" s="28">
        <f>+claims!F240</f>
        <v>0</v>
      </c>
      <c r="Z240" s="7">
        <f t="shared" si="59"/>
        <v>0</v>
      </c>
      <c r="AA240" s="7">
        <f t="shared" si="60"/>
        <v>0</v>
      </c>
      <c r="AB240" s="7">
        <f t="shared" si="62"/>
        <v>0</v>
      </c>
      <c r="AD240" s="7">
        <f t="shared" si="52"/>
        <v>0</v>
      </c>
    </row>
    <row r="241" spans="1:30" hidden="1" outlineLevel="1" x14ac:dyDescent="0.2">
      <c r="A241" t="s">
        <v>398</v>
      </c>
      <c r="B241" t="s">
        <v>399</v>
      </c>
      <c r="C241" s="17"/>
      <c r="D241" s="17" t="s">
        <v>399</v>
      </c>
      <c r="E241" s="17"/>
      <c r="F241" s="17">
        <v>88</v>
      </c>
      <c r="G241" s="17">
        <f t="shared" si="54"/>
        <v>88</v>
      </c>
      <c r="H241" s="17"/>
      <c r="I241" s="17" t="s">
        <v>399</v>
      </c>
      <c r="J241" s="17"/>
      <c r="K241" s="17">
        <v>83</v>
      </c>
      <c r="L241" s="17">
        <f t="shared" si="56"/>
        <v>83</v>
      </c>
      <c r="M241" s="17"/>
      <c r="N241" s="17" t="s">
        <v>399</v>
      </c>
      <c r="O241" s="17"/>
      <c r="P241" s="17">
        <v>81</v>
      </c>
      <c r="Q241" s="17">
        <f t="shared" si="61"/>
        <v>81</v>
      </c>
      <c r="R241" s="17">
        <f t="shared" si="57"/>
        <v>82.833333333333329</v>
      </c>
      <c r="T241" s="7">
        <f t="shared" si="58"/>
        <v>4.4047507417127038E-4</v>
      </c>
      <c r="V241" s="28">
        <f>+claims!D241</f>
        <v>0</v>
      </c>
      <c r="W241" s="28">
        <f>+claims!E241</f>
        <v>0</v>
      </c>
      <c r="X241" s="28">
        <f>+claims!F241</f>
        <v>1</v>
      </c>
      <c r="Z241" s="7">
        <f t="shared" si="59"/>
        <v>0</v>
      </c>
      <c r="AA241" s="7">
        <f t="shared" si="60"/>
        <v>0</v>
      </c>
      <c r="AB241" s="7">
        <f t="shared" si="62"/>
        <v>0.01</v>
      </c>
      <c r="AD241" s="7">
        <f t="shared" si="52"/>
        <v>5.0000000000000001E-3</v>
      </c>
    </row>
    <row r="242" spans="1:30" hidden="1" outlineLevel="1" x14ac:dyDescent="0.2">
      <c r="A242" t="s">
        <v>400</v>
      </c>
      <c r="B242" t="s">
        <v>401</v>
      </c>
      <c r="C242" s="17"/>
      <c r="D242" s="17" t="s">
        <v>401</v>
      </c>
      <c r="E242" s="17"/>
      <c r="F242" s="17">
        <v>18</v>
      </c>
      <c r="G242" s="17">
        <f t="shared" si="54"/>
        <v>18</v>
      </c>
      <c r="H242" s="17"/>
      <c r="I242" s="17" t="s">
        <v>401</v>
      </c>
      <c r="J242" s="17"/>
      <c r="K242" s="17">
        <v>18</v>
      </c>
      <c r="L242" s="17">
        <f t="shared" si="56"/>
        <v>18</v>
      </c>
      <c r="M242" s="17"/>
      <c r="N242" s="17" t="s">
        <v>401</v>
      </c>
      <c r="O242" s="17"/>
      <c r="P242" s="17">
        <v>19.5</v>
      </c>
      <c r="Q242" s="17">
        <f t="shared" si="61"/>
        <v>19.5</v>
      </c>
      <c r="R242" s="17">
        <f t="shared" si="57"/>
        <v>18.75</v>
      </c>
      <c r="T242" s="7">
        <f t="shared" si="58"/>
        <v>9.9705122423074277E-5</v>
      </c>
      <c r="V242" s="28">
        <f>+claims!D242</f>
        <v>0</v>
      </c>
      <c r="W242" s="28">
        <f>+claims!E242</f>
        <v>0</v>
      </c>
      <c r="X242" s="28">
        <f>+claims!F242</f>
        <v>0</v>
      </c>
      <c r="Z242" s="7">
        <f t="shared" si="59"/>
        <v>0</v>
      </c>
      <c r="AA242" s="7">
        <f t="shared" si="60"/>
        <v>0</v>
      </c>
      <c r="AB242" s="7">
        <f t="shared" si="62"/>
        <v>0</v>
      </c>
      <c r="AD242" s="7">
        <f t="shared" si="52"/>
        <v>0</v>
      </c>
    </row>
    <row r="243" spans="1:30" hidden="1" outlineLevel="1" x14ac:dyDescent="0.2">
      <c r="A243" t="s">
        <v>402</v>
      </c>
      <c r="B243" t="s">
        <v>403</v>
      </c>
      <c r="C243" s="17"/>
      <c r="D243" s="17" t="s">
        <v>403</v>
      </c>
      <c r="E243" s="17"/>
      <c r="F243" s="17">
        <v>355</v>
      </c>
      <c r="G243" s="17">
        <f t="shared" si="54"/>
        <v>355</v>
      </c>
      <c r="H243" s="17"/>
      <c r="I243" s="17" t="s">
        <v>403</v>
      </c>
      <c r="J243" s="17"/>
      <c r="K243" s="17">
        <v>343.5</v>
      </c>
      <c r="L243" s="17">
        <f t="shared" si="56"/>
        <v>343.5</v>
      </c>
      <c r="M243" s="17"/>
      <c r="N243" s="17" t="s">
        <v>403</v>
      </c>
      <c r="O243" s="17"/>
      <c r="P243" s="17">
        <v>343</v>
      </c>
      <c r="Q243" s="17">
        <f t="shared" si="61"/>
        <v>343</v>
      </c>
      <c r="R243" s="17">
        <f t="shared" si="57"/>
        <v>345.16666666666669</v>
      </c>
      <c r="T243" s="7">
        <f t="shared" si="58"/>
        <v>1.8354605203394388E-3</v>
      </c>
      <c r="V243" s="28">
        <f>+claims!D243</f>
        <v>10</v>
      </c>
      <c r="W243" s="28">
        <f>+claims!E243</f>
        <v>7</v>
      </c>
      <c r="X243" s="28">
        <f>+claims!F243</f>
        <v>4</v>
      </c>
      <c r="Z243" s="7">
        <f t="shared" si="59"/>
        <v>2.8169014084507043E-2</v>
      </c>
      <c r="AA243" s="7">
        <f t="shared" si="60"/>
        <v>2.0378457059679767E-2</v>
      </c>
      <c r="AB243" s="7">
        <f t="shared" si="62"/>
        <v>1.1661807580174927E-2</v>
      </c>
      <c r="AD243" s="7">
        <f t="shared" si="52"/>
        <v>1.7318558490731894E-2</v>
      </c>
    </row>
    <row r="244" spans="1:30" hidden="1" outlineLevel="1" x14ac:dyDescent="0.2">
      <c r="A244" t="s">
        <v>404</v>
      </c>
      <c r="B244" t="s">
        <v>405</v>
      </c>
      <c r="C244" s="17"/>
      <c r="D244" s="17" t="s">
        <v>405</v>
      </c>
      <c r="E244" s="17"/>
      <c r="F244" s="17">
        <v>85</v>
      </c>
      <c r="G244" s="17">
        <f t="shared" si="54"/>
        <v>85</v>
      </c>
      <c r="H244" s="17"/>
      <c r="I244" s="17" t="s">
        <v>405</v>
      </c>
      <c r="J244" s="17"/>
      <c r="K244" s="17">
        <v>84</v>
      </c>
      <c r="L244" s="17">
        <f t="shared" si="56"/>
        <v>84</v>
      </c>
      <c r="M244" s="17"/>
      <c r="N244" s="17" t="s">
        <v>405</v>
      </c>
      <c r="O244" s="17"/>
      <c r="P244" s="17">
        <v>90.5</v>
      </c>
      <c r="Q244" s="17">
        <f t="shared" si="61"/>
        <v>90.5</v>
      </c>
      <c r="R244" s="17">
        <f t="shared" si="57"/>
        <v>87.416666666666671</v>
      </c>
      <c r="T244" s="7">
        <f t="shared" si="58"/>
        <v>4.648474374302441E-4</v>
      </c>
      <c r="V244" s="28">
        <f>+claims!D244</f>
        <v>5</v>
      </c>
      <c r="W244" s="28">
        <f>+claims!E244</f>
        <v>2</v>
      </c>
      <c r="X244" s="28">
        <f>+claims!F244</f>
        <v>1</v>
      </c>
      <c r="Z244" s="7">
        <f t="shared" si="59"/>
        <v>0.05</v>
      </c>
      <c r="AA244" s="7">
        <f t="shared" si="60"/>
        <v>0.02</v>
      </c>
      <c r="AB244" s="7">
        <f t="shared" si="62"/>
        <v>0.01</v>
      </c>
      <c r="AD244" s="7">
        <f t="shared" si="52"/>
        <v>0.02</v>
      </c>
    </row>
    <row r="245" spans="1:30" hidden="1" outlineLevel="1" x14ac:dyDescent="0.2">
      <c r="A245" t="s">
        <v>406</v>
      </c>
      <c r="B245" t="s">
        <v>407</v>
      </c>
      <c r="C245" s="17"/>
      <c r="D245" s="17" t="s">
        <v>407</v>
      </c>
      <c r="E245" s="17"/>
      <c r="F245" s="17">
        <v>34.5</v>
      </c>
      <c r="G245" s="17">
        <f t="shared" si="54"/>
        <v>34.5</v>
      </c>
      <c r="H245" s="17"/>
      <c r="I245" s="17" t="s">
        <v>407</v>
      </c>
      <c r="J245" s="17"/>
      <c r="K245" s="17">
        <v>34</v>
      </c>
      <c r="L245" s="17">
        <f t="shared" si="56"/>
        <v>34</v>
      </c>
      <c r="M245" s="17"/>
      <c r="N245" s="17" t="s">
        <v>407</v>
      </c>
      <c r="O245" s="17"/>
      <c r="P245" s="17">
        <v>32</v>
      </c>
      <c r="Q245" s="17">
        <f t="shared" si="61"/>
        <v>32</v>
      </c>
      <c r="R245" s="17">
        <f t="shared" si="57"/>
        <v>33.083333333333336</v>
      </c>
      <c r="T245" s="7">
        <f t="shared" si="58"/>
        <v>1.7592414934204664E-4</v>
      </c>
      <c r="V245" s="28">
        <f>+claims!D245</f>
        <v>0</v>
      </c>
      <c r="W245" s="28">
        <f>+claims!E245</f>
        <v>0</v>
      </c>
      <c r="X245" s="28">
        <f>+claims!F245</f>
        <v>0</v>
      </c>
      <c r="Z245" s="7">
        <f t="shared" si="59"/>
        <v>0</v>
      </c>
      <c r="AA245" s="7">
        <f t="shared" si="60"/>
        <v>0</v>
      </c>
      <c r="AB245" s="7">
        <f t="shared" si="62"/>
        <v>0</v>
      </c>
      <c r="AD245" s="7">
        <f t="shared" si="52"/>
        <v>0</v>
      </c>
    </row>
    <row r="246" spans="1:30" hidden="1" outlineLevel="1" x14ac:dyDescent="0.2">
      <c r="A246" t="s">
        <v>408</v>
      </c>
      <c r="B246" t="s">
        <v>409</v>
      </c>
      <c r="C246" s="17"/>
      <c r="D246" s="17" t="s">
        <v>409</v>
      </c>
      <c r="E246" s="17"/>
      <c r="F246" s="17">
        <v>222</v>
      </c>
      <c r="G246" s="17">
        <f t="shared" si="54"/>
        <v>222</v>
      </c>
      <c r="H246" s="17"/>
      <c r="I246" s="17" t="s">
        <v>409</v>
      </c>
      <c r="J246" s="17"/>
      <c r="K246" s="17">
        <v>208</v>
      </c>
      <c r="L246" s="17">
        <f t="shared" si="56"/>
        <v>208</v>
      </c>
      <c r="M246" s="17"/>
      <c r="N246" s="17" t="s">
        <v>409</v>
      </c>
      <c r="O246" s="17"/>
      <c r="P246" s="17">
        <v>207</v>
      </c>
      <c r="Q246" s="17">
        <f t="shared" si="61"/>
        <v>207</v>
      </c>
      <c r="R246" s="17">
        <f t="shared" si="57"/>
        <v>209.83333333333334</v>
      </c>
      <c r="T246" s="7">
        <f t="shared" si="58"/>
        <v>1.1158111033835601E-3</v>
      </c>
      <c r="V246" s="28">
        <f>+claims!D246</f>
        <v>9</v>
      </c>
      <c r="W246" s="28">
        <f>+claims!E246</f>
        <v>4</v>
      </c>
      <c r="X246" s="28">
        <f>+claims!F246</f>
        <v>5</v>
      </c>
      <c r="Z246" s="7">
        <f t="shared" si="59"/>
        <v>4.0540540540540543E-2</v>
      </c>
      <c r="AA246" s="7">
        <f t="shared" si="60"/>
        <v>1.9230769230769232E-2</v>
      </c>
      <c r="AB246" s="7">
        <f t="shared" si="62"/>
        <v>2.4154589371980676E-2</v>
      </c>
      <c r="AD246" s="7">
        <f t="shared" si="52"/>
        <v>2.5244307853003505E-2</v>
      </c>
    </row>
    <row r="247" spans="1:30" hidden="1" outlineLevel="1" x14ac:dyDescent="0.2">
      <c r="A247" t="s">
        <v>410</v>
      </c>
      <c r="B247" t="s">
        <v>411</v>
      </c>
      <c r="C247" s="17"/>
      <c r="D247" s="17" t="s">
        <v>411</v>
      </c>
      <c r="E247" s="17"/>
      <c r="F247" s="17">
        <v>288</v>
      </c>
      <c r="G247" s="17">
        <f t="shared" si="54"/>
        <v>288</v>
      </c>
      <c r="H247" s="17"/>
      <c r="I247" s="17" t="s">
        <v>411</v>
      </c>
      <c r="J247" s="17"/>
      <c r="K247" s="17">
        <v>283</v>
      </c>
      <c r="L247" s="17">
        <f t="shared" si="56"/>
        <v>283</v>
      </c>
      <c r="M247" s="17"/>
      <c r="N247" s="17" t="s">
        <v>411</v>
      </c>
      <c r="O247" s="17"/>
      <c r="P247" s="17">
        <v>273</v>
      </c>
      <c r="Q247" s="17">
        <f t="shared" si="61"/>
        <v>273</v>
      </c>
      <c r="R247" s="17">
        <f t="shared" si="57"/>
        <v>278.83333333333331</v>
      </c>
      <c r="T247" s="7">
        <f t="shared" si="58"/>
        <v>1.4827259539004734E-3</v>
      </c>
      <c r="V247" s="28">
        <f>+claims!D247</f>
        <v>0</v>
      </c>
      <c r="W247" s="28">
        <f>+claims!E247</f>
        <v>5</v>
      </c>
      <c r="X247" s="28">
        <f>+claims!F247</f>
        <v>5</v>
      </c>
      <c r="Z247" s="7">
        <f t="shared" si="59"/>
        <v>0</v>
      </c>
      <c r="AA247" s="7">
        <f t="shared" si="60"/>
        <v>1.7667844522968199E-2</v>
      </c>
      <c r="AB247" s="7">
        <f t="shared" si="62"/>
        <v>1.8315018315018316E-2</v>
      </c>
      <c r="AD247" s="7">
        <f t="shared" si="52"/>
        <v>1.5046790665165224E-2</v>
      </c>
    </row>
    <row r="248" spans="1:30" hidden="1" outlineLevel="1" x14ac:dyDescent="0.2">
      <c r="A248" t="s">
        <v>412</v>
      </c>
      <c r="B248" t="s">
        <v>413</v>
      </c>
      <c r="C248" s="17"/>
      <c r="D248" s="17" t="s">
        <v>413</v>
      </c>
      <c r="E248" s="17"/>
      <c r="F248" s="17">
        <v>7</v>
      </c>
      <c r="G248" s="17">
        <f t="shared" si="54"/>
        <v>7</v>
      </c>
      <c r="H248" s="17"/>
      <c r="I248" s="17" t="s">
        <v>413</v>
      </c>
      <c r="J248" s="17"/>
      <c r="K248" s="17">
        <v>6</v>
      </c>
      <c r="L248" s="17">
        <f t="shared" si="56"/>
        <v>6</v>
      </c>
      <c r="M248" s="17"/>
      <c r="N248" s="17" t="s">
        <v>413</v>
      </c>
      <c r="O248" s="17"/>
      <c r="P248" s="17">
        <v>6.5</v>
      </c>
      <c r="Q248" s="17">
        <f t="shared" si="61"/>
        <v>6.5</v>
      </c>
      <c r="R248" s="17">
        <f t="shared" si="57"/>
        <v>6.416666666666667</v>
      </c>
      <c r="T248" s="7">
        <f t="shared" si="58"/>
        <v>3.4121308562563203E-5</v>
      </c>
      <c r="V248" s="28">
        <f>+claims!D248</f>
        <v>0</v>
      </c>
      <c r="W248" s="28">
        <f>+claims!E248</f>
        <v>0</v>
      </c>
      <c r="X248" s="28">
        <f>+claims!F248</f>
        <v>0</v>
      </c>
      <c r="Z248" s="7">
        <f t="shared" si="59"/>
        <v>0</v>
      </c>
      <c r="AA248" s="7">
        <f t="shared" si="60"/>
        <v>0</v>
      </c>
      <c r="AB248" s="7">
        <f t="shared" si="62"/>
        <v>0</v>
      </c>
      <c r="AD248" s="7">
        <f t="shared" si="52"/>
        <v>0</v>
      </c>
    </row>
    <row r="249" spans="1:30" hidden="1" outlineLevel="1" x14ac:dyDescent="0.2">
      <c r="A249" t="s">
        <v>414</v>
      </c>
      <c r="B249" t="s">
        <v>415</v>
      </c>
      <c r="C249" s="17"/>
      <c r="D249" s="17" t="s">
        <v>415</v>
      </c>
      <c r="E249" s="17"/>
      <c r="F249" s="17">
        <v>15</v>
      </c>
      <c r="G249" s="17">
        <f t="shared" si="54"/>
        <v>15</v>
      </c>
      <c r="H249" s="17"/>
      <c r="I249" s="17" t="s">
        <v>415</v>
      </c>
      <c r="J249" s="17"/>
      <c r="K249" s="17">
        <v>15.5</v>
      </c>
      <c r="L249" s="17">
        <f t="shared" si="56"/>
        <v>15.5</v>
      </c>
      <c r="M249" s="17"/>
      <c r="N249" s="17" t="s">
        <v>415</v>
      </c>
      <c r="O249" s="17"/>
      <c r="P249" s="17">
        <v>13.5</v>
      </c>
      <c r="Q249" s="17">
        <f t="shared" si="61"/>
        <v>13.5</v>
      </c>
      <c r="R249" s="17">
        <f t="shared" si="57"/>
        <v>14.416666666666666</v>
      </c>
      <c r="T249" s="7">
        <f t="shared" si="58"/>
        <v>7.6662160796408217E-5</v>
      </c>
      <c r="V249" s="28">
        <f>+claims!D249</f>
        <v>0</v>
      </c>
      <c r="W249" s="28">
        <f>+claims!E249</f>
        <v>0</v>
      </c>
      <c r="X249" s="28">
        <f>+claims!F249</f>
        <v>0</v>
      </c>
      <c r="Z249" s="7">
        <f t="shared" si="59"/>
        <v>0</v>
      </c>
      <c r="AA249" s="7">
        <f t="shared" si="60"/>
        <v>0</v>
      </c>
      <c r="AB249" s="7">
        <f t="shared" si="62"/>
        <v>0</v>
      </c>
      <c r="AD249" s="7">
        <f t="shared" si="52"/>
        <v>0</v>
      </c>
    </row>
    <row r="250" spans="1:30" hidden="1" outlineLevel="1" x14ac:dyDescent="0.2">
      <c r="A250" t="s">
        <v>416</v>
      </c>
      <c r="B250" t="s">
        <v>417</v>
      </c>
      <c r="C250" s="17"/>
      <c r="D250" s="17" t="s">
        <v>417</v>
      </c>
      <c r="E250" s="17"/>
      <c r="F250" s="17">
        <v>63</v>
      </c>
      <c r="G250" s="17">
        <f t="shared" si="54"/>
        <v>63</v>
      </c>
      <c r="H250" s="17"/>
      <c r="I250" s="17" t="s">
        <v>417</v>
      </c>
      <c r="J250" s="17"/>
      <c r="K250" s="17">
        <v>57</v>
      </c>
      <c r="L250" s="17">
        <f t="shared" si="56"/>
        <v>57</v>
      </c>
      <c r="M250" s="17"/>
      <c r="N250" s="17" t="s">
        <v>417</v>
      </c>
      <c r="O250" s="17"/>
      <c r="P250" s="17">
        <v>59</v>
      </c>
      <c r="Q250" s="17">
        <f t="shared" si="61"/>
        <v>59</v>
      </c>
      <c r="R250" s="17">
        <f t="shared" si="57"/>
        <v>59</v>
      </c>
      <c r="T250" s="7">
        <f t="shared" si="58"/>
        <v>3.1373878522460705E-4</v>
      </c>
      <c r="V250" s="28">
        <f>+claims!D250</f>
        <v>3</v>
      </c>
      <c r="W250" s="28">
        <f>+claims!E250</f>
        <v>1</v>
      </c>
      <c r="X250" s="28">
        <f>+claims!F250</f>
        <v>3</v>
      </c>
      <c r="Z250" s="7">
        <f t="shared" si="59"/>
        <v>0.03</v>
      </c>
      <c r="AA250" s="7">
        <f t="shared" si="60"/>
        <v>0.01</v>
      </c>
      <c r="AB250" s="7">
        <f t="shared" si="62"/>
        <v>0.03</v>
      </c>
      <c r="AD250" s="7">
        <f t="shared" si="52"/>
        <v>2.3333333333333334E-2</v>
      </c>
    </row>
    <row r="251" spans="1:30" hidden="1" outlineLevel="1" x14ac:dyDescent="0.2">
      <c r="A251" t="s">
        <v>418</v>
      </c>
      <c r="B251" t="s">
        <v>419</v>
      </c>
      <c r="C251" s="17"/>
      <c r="D251" s="17" t="s">
        <v>419</v>
      </c>
      <c r="E251" s="17"/>
      <c r="F251" s="17">
        <v>9</v>
      </c>
      <c r="G251" s="17">
        <f t="shared" si="54"/>
        <v>9</v>
      </c>
      <c r="H251" s="17"/>
      <c r="I251" s="17" t="s">
        <v>419</v>
      </c>
      <c r="J251" s="17"/>
      <c r="K251" s="17">
        <v>9</v>
      </c>
      <c r="L251" s="17">
        <f t="shared" si="56"/>
        <v>9</v>
      </c>
      <c r="M251" s="17"/>
      <c r="N251" s="17" t="s">
        <v>419</v>
      </c>
      <c r="O251" s="17"/>
      <c r="P251" s="17">
        <v>7</v>
      </c>
      <c r="Q251" s="17">
        <f t="shared" si="61"/>
        <v>7</v>
      </c>
      <c r="R251" s="17">
        <f t="shared" si="57"/>
        <v>8</v>
      </c>
      <c r="T251" s="7">
        <f t="shared" si="58"/>
        <v>4.2540852233845027E-5</v>
      </c>
      <c r="V251" s="28">
        <f>+claims!D251</f>
        <v>0</v>
      </c>
      <c r="W251" s="28">
        <f>+claims!E251</f>
        <v>0</v>
      </c>
      <c r="X251" s="28">
        <f>+claims!F251</f>
        <v>0</v>
      </c>
      <c r="Z251" s="7">
        <f t="shared" si="59"/>
        <v>0</v>
      </c>
      <c r="AA251" s="7">
        <f t="shared" si="60"/>
        <v>0</v>
      </c>
      <c r="AB251" s="7">
        <f t="shared" si="62"/>
        <v>0</v>
      </c>
      <c r="AD251" s="7">
        <f t="shared" si="52"/>
        <v>0</v>
      </c>
    </row>
    <row r="252" spans="1:30" hidden="1" outlineLevel="1" x14ac:dyDescent="0.2">
      <c r="A252" t="s">
        <v>420</v>
      </c>
      <c r="B252" t="s">
        <v>421</v>
      </c>
      <c r="C252" s="17"/>
      <c r="D252" s="17" t="s">
        <v>421</v>
      </c>
      <c r="E252" s="17"/>
      <c r="F252" s="17">
        <v>14</v>
      </c>
      <c r="G252" s="17">
        <f t="shared" si="54"/>
        <v>14</v>
      </c>
      <c r="H252" s="17"/>
      <c r="I252" s="17" t="s">
        <v>421</v>
      </c>
      <c r="J252" s="17"/>
      <c r="K252" s="17">
        <v>13</v>
      </c>
      <c r="L252" s="17">
        <f t="shared" si="56"/>
        <v>13</v>
      </c>
      <c r="M252" s="17"/>
      <c r="N252" s="17" t="s">
        <v>421</v>
      </c>
      <c r="O252" s="17"/>
      <c r="P252" s="17">
        <v>13</v>
      </c>
      <c r="Q252" s="17">
        <f t="shared" si="61"/>
        <v>13</v>
      </c>
      <c r="R252" s="17">
        <f t="shared" si="57"/>
        <v>13.166666666666666</v>
      </c>
      <c r="T252" s="7">
        <f t="shared" si="58"/>
        <v>7.0015152634869939E-5</v>
      </c>
      <c r="V252" s="28">
        <f>+claims!D252</f>
        <v>0</v>
      </c>
      <c r="W252" s="28">
        <f>+claims!E252</f>
        <v>0</v>
      </c>
      <c r="X252" s="28">
        <f>+claims!F252</f>
        <v>0</v>
      </c>
      <c r="Z252" s="7">
        <f t="shared" si="59"/>
        <v>0</v>
      </c>
      <c r="AA252" s="7">
        <f t="shared" si="60"/>
        <v>0</v>
      </c>
      <c r="AB252" s="7">
        <f t="shared" si="62"/>
        <v>0</v>
      </c>
      <c r="AD252" s="7">
        <f t="shared" si="52"/>
        <v>0</v>
      </c>
    </row>
    <row r="253" spans="1:30" hidden="1" outlineLevel="1" x14ac:dyDescent="0.2">
      <c r="A253" t="s">
        <v>422</v>
      </c>
      <c r="B253" t="s">
        <v>423</v>
      </c>
      <c r="C253" s="17"/>
      <c r="D253" s="17" t="s">
        <v>423</v>
      </c>
      <c r="E253" s="17"/>
      <c r="F253" s="17">
        <v>65</v>
      </c>
      <c r="G253" s="17">
        <f t="shared" si="54"/>
        <v>65</v>
      </c>
      <c r="H253" s="17"/>
      <c r="I253" s="17" t="s">
        <v>423</v>
      </c>
      <c r="J253" s="17"/>
      <c r="K253" s="17">
        <v>65</v>
      </c>
      <c r="L253" s="17">
        <f t="shared" si="56"/>
        <v>65</v>
      </c>
      <c r="M253" s="17"/>
      <c r="N253" s="17" t="s">
        <v>423</v>
      </c>
      <c r="O253" s="17"/>
      <c r="P253" s="17">
        <v>66</v>
      </c>
      <c r="Q253" s="17">
        <f t="shared" si="61"/>
        <v>66</v>
      </c>
      <c r="R253" s="17">
        <f t="shared" si="57"/>
        <v>65.5</v>
      </c>
      <c r="T253" s="7">
        <f t="shared" si="58"/>
        <v>3.4830322766460619E-4</v>
      </c>
      <c r="V253" s="28">
        <f>+claims!D253</f>
        <v>1</v>
      </c>
      <c r="W253" s="28">
        <f>+claims!E253</f>
        <v>0</v>
      </c>
      <c r="X253" s="28">
        <f>+claims!F253</f>
        <v>0</v>
      </c>
      <c r="Z253" s="7">
        <f t="shared" si="59"/>
        <v>0.01</v>
      </c>
      <c r="AA253" s="7">
        <f t="shared" si="60"/>
        <v>0</v>
      </c>
      <c r="AB253" s="7">
        <f t="shared" si="62"/>
        <v>0</v>
      </c>
      <c r="AD253" s="7">
        <f t="shared" si="52"/>
        <v>1.6666666666666668E-3</v>
      </c>
    </row>
    <row r="254" spans="1:30" hidden="1" outlineLevel="1" x14ac:dyDescent="0.2">
      <c r="A254" t="s">
        <v>424</v>
      </c>
      <c r="B254" t="s">
        <v>425</v>
      </c>
      <c r="C254" s="17"/>
      <c r="D254" s="17" t="s">
        <v>425</v>
      </c>
      <c r="E254" s="17"/>
      <c r="F254" s="17">
        <v>27</v>
      </c>
      <c r="G254" s="17">
        <f t="shared" si="54"/>
        <v>27</v>
      </c>
      <c r="H254" s="17"/>
      <c r="I254" s="17" t="s">
        <v>425</v>
      </c>
      <c r="J254" s="17"/>
      <c r="K254" s="17">
        <v>25</v>
      </c>
      <c r="L254" s="17">
        <f t="shared" si="56"/>
        <v>25</v>
      </c>
      <c r="M254" s="17"/>
      <c r="N254" s="17" t="s">
        <v>425</v>
      </c>
      <c r="O254" s="17"/>
      <c r="P254" s="17">
        <v>26.5</v>
      </c>
      <c r="Q254" s="17">
        <f t="shared" si="61"/>
        <v>26.5</v>
      </c>
      <c r="R254" s="17">
        <f t="shared" si="57"/>
        <v>26.083333333333332</v>
      </c>
      <c r="T254" s="7">
        <f t="shared" si="58"/>
        <v>1.3870090363743223E-4</v>
      </c>
      <c r="V254" s="28">
        <f>+claims!D254</f>
        <v>0</v>
      </c>
      <c r="W254" s="28">
        <f>+claims!E254</f>
        <v>0</v>
      </c>
      <c r="X254" s="28">
        <f>+claims!F254</f>
        <v>0</v>
      </c>
      <c r="Z254" s="7">
        <f t="shared" si="59"/>
        <v>0</v>
      </c>
      <c r="AA254" s="7">
        <f t="shared" si="60"/>
        <v>0</v>
      </c>
      <c r="AB254" s="7">
        <f t="shared" si="62"/>
        <v>0</v>
      </c>
      <c r="AD254" s="7">
        <f t="shared" si="52"/>
        <v>0</v>
      </c>
    </row>
    <row r="255" spans="1:30" hidden="1" outlineLevel="1" x14ac:dyDescent="0.2">
      <c r="A255" t="s">
        <v>426</v>
      </c>
      <c r="B255" t="s">
        <v>427</v>
      </c>
      <c r="C255" s="17"/>
      <c r="D255" s="17" t="s">
        <v>427</v>
      </c>
      <c r="E255" s="17"/>
      <c r="F255" s="17">
        <v>53</v>
      </c>
      <c r="G255" s="17">
        <f t="shared" si="54"/>
        <v>53</v>
      </c>
      <c r="H255" s="17"/>
      <c r="I255" s="17" t="s">
        <v>427</v>
      </c>
      <c r="J255" s="17"/>
      <c r="K255" s="17">
        <v>51.5</v>
      </c>
      <c r="L255" s="17">
        <f t="shared" si="56"/>
        <v>51.5</v>
      </c>
      <c r="M255" s="17"/>
      <c r="N255" s="17" t="s">
        <v>427</v>
      </c>
      <c r="O255" s="17"/>
      <c r="P255" s="17">
        <v>54.5</v>
      </c>
      <c r="Q255" s="17">
        <f t="shared" si="61"/>
        <v>54.5</v>
      </c>
      <c r="R255" s="17">
        <f t="shared" si="57"/>
        <v>53.25</v>
      </c>
      <c r="T255" s="7">
        <f t="shared" si="58"/>
        <v>2.8316254768153098E-4</v>
      </c>
      <c r="V255" s="28">
        <f>+claims!D255</f>
        <v>3</v>
      </c>
      <c r="W255" s="28">
        <f>+claims!E255</f>
        <v>0</v>
      </c>
      <c r="X255" s="28">
        <f>+claims!F255</f>
        <v>1</v>
      </c>
      <c r="Z255" s="7">
        <f t="shared" si="59"/>
        <v>0.03</v>
      </c>
      <c r="AA255" s="7">
        <f t="shared" si="60"/>
        <v>0</v>
      </c>
      <c r="AB255" s="7">
        <f t="shared" si="62"/>
        <v>0.01</v>
      </c>
      <c r="AD255" s="7">
        <f t="shared" si="52"/>
        <v>0.01</v>
      </c>
    </row>
    <row r="256" spans="1:30" hidden="1" outlineLevel="1" x14ac:dyDescent="0.2">
      <c r="A256" t="s">
        <v>428</v>
      </c>
      <c r="B256" t="s">
        <v>429</v>
      </c>
      <c r="C256" s="17"/>
      <c r="D256" s="17" t="s">
        <v>429</v>
      </c>
      <c r="E256" s="17"/>
      <c r="F256" s="17">
        <v>4</v>
      </c>
      <c r="G256" s="17">
        <f t="shared" si="54"/>
        <v>4</v>
      </c>
      <c r="H256" s="17"/>
      <c r="I256" s="17" t="s">
        <v>429</v>
      </c>
      <c r="J256" s="17"/>
      <c r="K256" s="17">
        <v>4</v>
      </c>
      <c r="L256" s="17">
        <f t="shared" si="56"/>
        <v>4</v>
      </c>
      <c r="M256" s="17"/>
      <c r="N256" s="17" t="s">
        <v>429</v>
      </c>
      <c r="O256" s="17"/>
      <c r="P256" s="17">
        <v>3</v>
      </c>
      <c r="Q256" s="17">
        <f t="shared" si="61"/>
        <v>3</v>
      </c>
      <c r="R256" s="17">
        <f t="shared" si="57"/>
        <v>3.5</v>
      </c>
      <c r="T256" s="7">
        <f t="shared" si="58"/>
        <v>1.8611622852307201E-5</v>
      </c>
      <c r="V256" s="28">
        <f>+claims!D256</f>
        <v>0</v>
      </c>
      <c r="W256" s="28">
        <f>+claims!E256</f>
        <v>0</v>
      </c>
      <c r="X256" s="28">
        <f>+claims!F256</f>
        <v>0</v>
      </c>
      <c r="Z256" s="7">
        <f t="shared" si="59"/>
        <v>0</v>
      </c>
      <c r="AA256" s="7">
        <f t="shared" si="60"/>
        <v>0</v>
      </c>
      <c r="AB256" s="7">
        <f t="shared" si="62"/>
        <v>0</v>
      </c>
      <c r="AD256" s="7">
        <f t="shared" si="52"/>
        <v>0</v>
      </c>
    </row>
    <row r="257" spans="1:30" hidden="1" outlineLevel="1" x14ac:dyDescent="0.2">
      <c r="A257" t="s">
        <v>430</v>
      </c>
      <c r="B257" t="s">
        <v>431</v>
      </c>
      <c r="C257" s="17"/>
      <c r="D257" s="17" t="s">
        <v>431</v>
      </c>
      <c r="E257" s="17"/>
      <c r="F257" s="17">
        <v>25</v>
      </c>
      <c r="G257" s="17">
        <f t="shared" si="54"/>
        <v>25</v>
      </c>
      <c r="H257" s="17"/>
      <c r="I257" s="17" t="s">
        <v>431</v>
      </c>
      <c r="J257" s="17"/>
      <c r="K257" s="17">
        <v>22.5</v>
      </c>
      <c r="L257" s="17">
        <f t="shared" si="56"/>
        <v>22.5</v>
      </c>
      <c r="M257" s="17"/>
      <c r="N257" s="17" t="s">
        <v>431</v>
      </c>
      <c r="O257" s="17"/>
      <c r="P257" s="17">
        <v>26.5</v>
      </c>
      <c r="Q257" s="17">
        <f t="shared" si="61"/>
        <v>26.5</v>
      </c>
      <c r="R257" s="17">
        <f t="shared" si="57"/>
        <v>24.916666666666668</v>
      </c>
      <c r="T257" s="7">
        <f t="shared" si="58"/>
        <v>1.3249702935332983E-4</v>
      </c>
      <c r="V257" s="28">
        <f>+claims!D257</f>
        <v>0</v>
      </c>
      <c r="W257" s="28">
        <f>+claims!E257</f>
        <v>1</v>
      </c>
      <c r="X257" s="28">
        <f>+claims!F257</f>
        <v>0</v>
      </c>
      <c r="Z257" s="7">
        <f t="shared" si="59"/>
        <v>0</v>
      </c>
      <c r="AA257" s="7">
        <f t="shared" si="60"/>
        <v>0.01</v>
      </c>
      <c r="AB257" s="7">
        <f t="shared" si="62"/>
        <v>0</v>
      </c>
      <c r="AD257" s="7">
        <f t="shared" si="52"/>
        <v>3.3333333333333335E-3</v>
      </c>
    </row>
    <row r="258" spans="1:30" hidden="1" outlineLevel="1" x14ac:dyDescent="0.2">
      <c r="A258" t="s">
        <v>432</v>
      </c>
      <c r="B258" t="s">
        <v>433</v>
      </c>
      <c r="C258" s="17"/>
      <c r="D258" s="17" t="s">
        <v>433</v>
      </c>
      <c r="E258" s="17"/>
      <c r="F258" s="17">
        <v>5</v>
      </c>
      <c r="G258" s="17">
        <f t="shared" si="54"/>
        <v>5</v>
      </c>
      <c r="H258" s="17"/>
      <c r="I258" s="17" t="s">
        <v>433</v>
      </c>
      <c r="J258" s="17"/>
      <c r="K258" s="17">
        <v>4.5</v>
      </c>
      <c r="L258" s="17">
        <f t="shared" si="56"/>
        <v>4.5</v>
      </c>
      <c r="M258" s="17"/>
      <c r="N258" s="17" t="s">
        <v>433</v>
      </c>
      <c r="O258" s="17"/>
      <c r="P258" s="17">
        <v>5</v>
      </c>
      <c r="Q258" s="17">
        <f t="shared" si="61"/>
        <v>5</v>
      </c>
      <c r="R258" s="17">
        <f t="shared" si="57"/>
        <v>4.833333333333333</v>
      </c>
      <c r="T258" s="7">
        <f t="shared" si="58"/>
        <v>2.5701764891281369E-5</v>
      </c>
      <c r="V258" s="28">
        <f>+claims!D258</f>
        <v>0</v>
      </c>
      <c r="W258" s="28">
        <f>+claims!E258</f>
        <v>0</v>
      </c>
      <c r="X258" s="28">
        <f>+claims!F258</f>
        <v>0</v>
      </c>
      <c r="Z258" s="7">
        <f t="shared" si="59"/>
        <v>0</v>
      </c>
      <c r="AA258" s="7">
        <f t="shared" si="60"/>
        <v>0</v>
      </c>
      <c r="AB258" s="7">
        <f t="shared" si="62"/>
        <v>0</v>
      </c>
      <c r="AD258" s="7">
        <f t="shared" ref="AD258:AD263" si="63">(+Z258+(AA258*2)+(AB258*3))/6</f>
        <v>0</v>
      </c>
    </row>
    <row r="259" spans="1:30" hidden="1" outlineLevel="1" x14ac:dyDescent="0.2">
      <c r="A259" t="s">
        <v>434</v>
      </c>
      <c r="B259" t="s">
        <v>435</v>
      </c>
      <c r="C259" s="17"/>
      <c r="D259" s="17" t="s">
        <v>435</v>
      </c>
      <c r="E259" s="17"/>
      <c r="F259" s="17">
        <v>116</v>
      </c>
      <c r="G259" s="17">
        <f t="shared" si="54"/>
        <v>116</v>
      </c>
      <c r="H259" s="17"/>
      <c r="I259" s="17" t="s">
        <v>435</v>
      </c>
      <c r="J259" s="17"/>
      <c r="K259" s="17">
        <v>111.5</v>
      </c>
      <c r="L259" s="17">
        <f t="shared" si="56"/>
        <v>111.5</v>
      </c>
      <c r="M259" s="17"/>
      <c r="N259" s="17" t="s">
        <v>435</v>
      </c>
      <c r="O259" s="17"/>
      <c r="P259" s="17">
        <v>108</v>
      </c>
      <c r="Q259" s="17">
        <f t="shared" si="61"/>
        <v>108</v>
      </c>
      <c r="R259" s="17">
        <f t="shared" si="57"/>
        <v>110.5</v>
      </c>
      <c r="T259" s="7">
        <f t="shared" si="58"/>
        <v>5.8759552147998441E-4</v>
      </c>
      <c r="V259" s="28">
        <f>+claims!D259</f>
        <v>2</v>
      </c>
      <c r="W259" s="28">
        <f>+claims!E259</f>
        <v>2</v>
      </c>
      <c r="X259" s="28">
        <f>+claims!F259</f>
        <v>2</v>
      </c>
      <c r="Z259" s="7">
        <f t="shared" si="59"/>
        <v>1.7241379310344827E-2</v>
      </c>
      <c r="AA259" s="7">
        <f t="shared" si="60"/>
        <v>1.7937219730941704E-2</v>
      </c>
      <c r="AB259" s="7">
        <f t="shared" si="62"/>
        <v>1.8518518518518517E-2</v>
      </c>
      <c r="AD259" s="7">
        <f t="shared" si="63"/>
        <v>1.8111895721297299E-2</v>
      </c>
    </row>
    <row r="260" spans="1:30" hidden="1" outlineLevel="1" x14ac:dyDescent="0.2">
      <c r="A260" t="s">
        <v>436</v>
      </c>
      <c r="B260" t="s">
        <v>437</v>
      </c>
      <c r="C260" s="17"/>
      <c r="D260" s="17" t="s">
        <v>437</v>
      </c>
      <c r="E260" s="17"/>
      <c r="F260" s="17">
        <v>4.5</v>
      </c>
      <c r="G260" s="17">
        <f t="shared" si="54"/>
        <v>4.5</v>
      </c>
      <c r="H260" s="17"/>
      <c r="I260" s="17" t="s">
        <v>437</v>
      </c>
      <c r="J260" s="17"/>
      <c r="K260" s="17">
        <v>4.5</v>
      </c>
      <c r="L260" s="17">
        <f t="shared" si="56"/>
        <v>4.5</v>
      </c>
      <c r="M260" s="17"/>
      <c r="N260" s="17" t="s">
        <v>437</v>
      </c>
      <c r="O260" s="17"/>
      <c r="P260" s="17">
        <v>4.5</v>
      </c>
      <c r="Q260" s="17">
        <f t="shared" si="61"/>
        <v>4.5</v>
      </c>
      <c r="R260" s="17">
        <f t="shared" si="57"/>
        <v>4.5</v>
      </c>
      <c r="T260" s="7">
        <f t="shared" si="58"/>
        <v>2.392922938153783E-5</v>
      </c>
      <c r="V260" s="28">
        <f>+claims!D260</f>
        <v>0</v>
      </c>
      <c r="W260" s="28">
        <f>+claims!E260</f>
        <v>0</v>
      </c>
      <c r="X260" s="28">
        <f>+claims!F260</f>
        <v>0</v>
      </c>
      <c r="Z260" s="7">
        <f t="shared" si="59"/>
        <v>0</v>
      </c>
      <c r="AA260" s="7">
        <f t="shared" si="60"/>
        <v>0</v>
      </c>
      <c r="AB260" s="7">
        <f t="shared" si="62"/>
        <v>0</v>
      </c>
      <c r="AD260" s="7">
        <f t="shared" si="63"/>
        <v>0</v>
      </c>
    </row>
    <row r="261" spans="1:30" hidden="1" outlineLevel="1" x14ac:dyDescent="0.2">
      <c r="A261" t="s">
        <v>438</v>
      </c>
      <c r="B261" t="s">
        <v>439</v>
      </c>
      <c r="C261" s="17"/>
      <c r="D261" s="17" t="s">
        <v>439</v>
      </c>
      <c r="E261" s="17"/>
      <c r="F261" s="17">
        <v>10</v>
      </c>
      <c r="G261" s="17">
        <f t="shared" si="54"/>
        <v>10</v>
      </c>
      <c r="H261" s="17"/>
      <c r="I261" s="17" t="s">
        <v>439</v>
      </c>
      <c r="J261" s="17"/>
      <c r="K261" s="17">
        <v>10</v>
      </c>
      <c r="L261" s="17">
        <f t="shared" si="56"/>
        <v>10</v>
      </c>
      <c r="M261" s="17"/>
      <c r="N261" s="17" t="s">
        <v>439</v>
      </c>
      <c r="O261" s="17"/>
      <c r="P261" s="17">
        <v>9</v>
      </c>
      <c r="Q261" s="17">
        <f t="shared" si="61"/>
        <v>9</v>
      </c>
      <c r="R261" s="17">
        <f t="shared" si="57"/>
        <v>9.5</v>
      </c>
      <c r="T261" s="7">
        <f t="shared" si="58"/>
        <v>5.0517262027690972E-5</v>
      </c>
      <c r="V261" s="28">
        <f>+claims!D261</f>
        <v>0</v>
      </c>
      <c r="W261" s="28">
        <f>+claims!E261</f>
        <v>0</v>
      </c>
      <c r="X261" s="28">
        <f>+claims!F261</f>
        <v>0</v>
      </c>
      <c r="Z261" s="7">
        <f t="shared" si="59"/>
        <v>0</v>
      </c>
      <c r="AA261" s="7">
        <f t="shared" si="60"/>
        <v>0</v>
      </c>
      <c r="AB261" s="7">
        <f t="shared" si="62"/>
        <v>0</v>
      </c>
      <c r="AD261" s="7">
        <f t="shared" si="63"/>
        <v>0</v>
      </c>
    </row>
    <row r="262" spans="1:30" hidden="1" outlineLevel="1" x14ac:dyDescent="0.2">
      <c r="A262" t="s">
        <v>440</v>
      </c>
      <c r="B262" t="s">
        <v>441</v>
      </c>
      <c r="C262" s="17"/>
      <c r="D262" s="17" t="s">
        <v>441</v>
      </c>
      <c r="E262" s="17"/>
      <c r="F262" s="17">
        <v>9</v>
      </c>
      <c r="G262" s="23">
        <f t="shared" si="54"/>
        <v>9</v>
      </c>
      <c r="H262" s="17"/>
      <c r="I262" s="17" t="s">
        <v>441</v>
      </c>
      <c r="J262" s="17"/>
      <c r="K262" s="17">
        <v>9</v>
      </c>
      <c r="L262" s="23">
        <f t="shared" si="56"/>
        <v>9</v>
      </c>
      <c r="M262" s="17"/>
      <c r="N262" s="17" t="s">
        <v>441</v>
      </c>
      <c r="O262" s="17"/>
      <c r="P262" s="17">
        <v>9</v>
      </c>
      <c r="Q262" s="23">
        <f t="shared" si="61"/>
        <v>9</v>
      </c>
      <c r="R262" s="23">
        <f t="shared" si="57"/>
        <v>9</v>
      </c>
      <c r="T262" s="31">
        <f t="shared" si="58"/>
        <v>4.7858458763075659E-5</v>
      </c>
      <c r="V262" s="32">
        <f>+claims!D262</f>
        <v>0</v>
      </c>
      <c r="W262" s="32">
        <f>+claims!E262</f>
        <v>0</v>
      </c>
      <c r="X262" s="32">
        <f>+claims!F262</f>
        <v>0</v>
      </c>
      <c r="Z262" s="31">
        <f t="shared" si="59"/>
        <v>0</v>
      </c>
      <c r="AA262" s="31">
        <f t="shared" si="60"/>
        <v>0</v>
      </c>
      <c r="AB262" s="31">
        <f t="shared" si="62"/>
        <v>0</v>
      </c>
      <c r="AD262" s="31">
        <f t="shared" si="63"/>
        <v>0</v>
      </c>
    </row>
    <row r="263" spans="1:30" collapsed="1" x14ac:dyDescent="0.2">
      <c r="B263" t="s">
        <v>485</v>
      </c>
      <c r="C263" s="17">
        <f t="shared" ref="C263:K263" si="64">SUBTOTAL(9,C142:C262)</f>
        <v>0</v>
      </c>
      <c r="D263" s="17">
        <f t="shared" si="64"/>
        <v>0</v>
      </c>
      <c r="E263" s="17">
        <f t="shared" si="64"/>
        <v>0</v>
      </c>
      <c r="F263" s="17">
        <f t="shared" si="64"/>
        <v>6851</v>
      </c>
      <c r="G263" s="17">
        <f t="shared" si="64"/>
        <v>6851</v>
      </c>
      <c r="H263" s="17">
        <f t="shared" si="64"/>
        <v>0</v>
      </c>
      <c r="I263" s="17">
        <f t="shared" si="64"/>
        <v>0</v>
      </c>
      <c r="J263" s="17">
        <f t="shared" si="64"/>
        <v>0</v>
      </c>
      <c r="K263" s="17">
        <f t="shared" si="64"/>
        <v>6557</v>
      </c>
      <c r="L263" s="17">
        <f t="shared" ref="L263:R263" si="65">SUBTOTAL(9,L142:L262)</f>
        <v>6557</v>
      </c>
      <c r="M263" s="17">
        <f t="shared" si="65"/>
        <v>0</v>
      </c>
      <c r="N263" s="17">
        <f t="shared" si="65"/>
        <v>0</v>
      </c>
      <c r="O263" s="17">
        <f t="shared" si="65"/>
        <v>0</v>
      </c>
      <c r="P263" s="17">
        <f t="shared" si="65"/>
        <v>6539</v>
      </c>
      <c r="Q263" s="17">
        <f t="shared" si="65"/>
        <v>6539</v>
      </c>
      <c r="R263" s="17">
        <f t="shared" si="65"/>
        <v>6596.9999999999982</v>
      </c>
      <c r="T263" s="7">
        <f>SUBTOTAL(9,T142:T262)</f>
        <v>3.5080250273334453E-2</v>
      </c>
      <c r="V263" s="28">
        <f>SUBTOTAL(9,V142:V262)</f>
        <v>115</v>
      </c>
      <c r="W263" s="28">
        <f>SUBTOTAL(9,W142:W262)</f>
        <v>106</v>
      </c>
      <c r="X263" s="28">
        <f>SUBTOTAL(9,X142:X262)</f>
        <v>101</v>
      </c>
      <c r="Z263" s="7">
        <f>IF(G263&gt;100,IF(V263&lt;1,0,+V263/G263),IF(V263&lt;1,0,+V263/100))</f>
        <v>1.678587067581375E-2</v>
      </c>
      <c r="AA263" s="7">
        <f>IF(L263&gt;100,IF(W263&lt;1,0,+W263/L263),IF(W263&lt;1,0,+W263/100))</f>
        <v>1.6165929540948604E-2</v>
      </c>
      <c r="AB263" s="7">
        <f>IF(Q263&gt;100,IF(X263&lt;1,0,+X263/Q263),IF(X263&lt;1,0,+X263/100))</f>
        <v>1.5445786817556201E-2</v>
      </c>
      <c r="AD263" s="7">
        <f t="shared" si="63"/>
        <v>1.5909181701729929E-2</v>
      </c>
    </row>
    <row r="264" spans="1:30" ht="6" customHeight="1" x14ac:dyDescent="0.2">
      <c r="C264" s="17"/>
      <c r="D264" s="17"/>
      <c r="E264" s="17"/>
      <c r="F264" s="17"/>
      <c r="G264" s="23"/>
      <c r="H264" s="17"/>
      <c r="I264" s="17"/>
      <c r="J264" s="17"/>
      <c r="K264" s="17"/>
      <c r="L264" s="23"/>
      <c r="M264" s="17"/>
      <c r="N264" s="17"/>
      <c r="O264" s="17"/>
      <c r="P264" s="17"/>
      <c r="Q264" s="23"/>
      <c r="R264" s="17"/>
      <c r="V264" s="28"/>
      <c r="W264" s="28"/>
      <c r="X264" s="28"/>
    </row>
    <row r="265" spans="1:30" ht="13.5" thickBot="1" x14ac:dyDescent="0.25">
      <c r="C265" s="17">
        <f t="shared" ref="C265:K265" si="66">SUBTOTAL(9,C4:C264)</f>
        <v>184918.11668455784</v>
      </c>
      <c r="D265" s="17">
        <f t="shared" si="66"/>
        <v>186282.14594725778</v>
      </c>
      <c r="E265" s="17">
        <f t="shared" si="66"/>
        <v>186751.54109329628</v>
      </c>
      <c r="F265" s="17">
        <f t="shared" si="66"/>
        <v>185144.12682695233</v>
      </c>
      <c r="G265" s="17">
        <f t="shared" si="66"/>
        <v>190912.23263801614</v>
      </c>
      <c r="H265" s="17">
        <f t="shared" si="66"/>
        <v>188271.26243366534</v>
      </c>
      <c r="I265" s="17">
        <f t="shared" si="66"/>
        <v>187130.7195205045</v>
      </c>
      <c r="J265" s="17">
        <f t="shared" si="66"/>
        <v>186362.68742985619</v>
      </c>
      <c r="K265" s="17">
        <f t="shared" si="66"/>
        <v>182331.10601943295</v>
      </c>
      <c r="L265" s="17">
        <f t="shared" ref="L265:R265" si="67">SUBTOTAL(9,L4:L264)</f>
        <v>190941.69385086483</v>
      </c>
      <c r="M265" s="17">
        <f t="shared" si="67"/>
        <v>180509.10000000003</v>
      </c>
      <c r="N265" s="17">
        <f t="shared" si="67"/>
        <v>180220.10000000003</v>
      </c>
      <c r="O265" s="17">
        <f t="shared" si="67"/>
        <v>180087.20000000007</v>
      </c>
      <c r="P265" s="17">
        <f t="shared" si="67"/>
        <v>179548.59999999989</v>
      </c>
      <c r="Q265" s="17">
        <f t="shared" si="67"/>
        <v>184995.5</v>
      </c>
      <c r="R265" s="18">
        <f t="shared" si="67"/>
        <v>188054.53064325987</v>
      </c>
      <c r="T265" s="40">
        <f>SUBTOTAL(9,T4:T264)</f>
        <v>0.99999999999999933</v>
      </c>
      <c r="V265" s="41">
        <f>SUBTOTAL(9,V4:V264)</f>
        <v>7378</v>
      </c>
      <c r="W265" s="41">
        <f>SUBTOTAL(9,W4:W264)</f>
        <v>7462</v>
      </c>
      <c r="X265" s="41">
        <f>SUBTOTAL(9,X4:X264)</f>
        <v>6951</v>
      </c>
      <c r="Z265" s="7">
        <f t="shared" si="59"/>
        <v>3.8646030681487233E-2</v>
      </c>
      <c r="AA265" s="7">
        <f>IF(L265&gt;100,IF(W265&lt;1,0,+W265/L265),IF(W265&lt;1,0,+W265/100))</f>
        <v>3.9079992690481742E-2</v>
      </c>
      <c r="AB265" s="7">
        <f>IF(Q265&gt;100,IF(X265&lt;1,0,+X265/Q265),IF(X265&lt;1,0,+X265/100))</f>
        <v>3.7573886932384844E-2</v>
      </c>
      <c r="AD265" s="7">
        <f>(+Z265+(AA265*2)+(AB265*3))/6</f>
        <v>3.825461280993421E-2</v>
      </c>
    </row>
    <row r="266" spans="1:30" ht="13.5" thickTop="1" x14ac:dyDescent="0.2"/>
    <row r="272" spans="1:30" x14ac:dyDescent="0.2">
      <c r="P272" s="17"/>
    </row>
    <row r="274" spans="13:16" x14ac:dyDescent="0.2">
      <c r="M274" s="17"/>
      <c r="N274" s="17"/>
      <c r="O274" s="17"/>
      <c r="P274" s="17"/>
    </row>
  </sheetData>
  <phoneticPr fontId="6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2014 Assessments</oddHeader>
    <oddFooter>&amp;L&amp;D&amp;CPage &amp;P of &amp;N</oddFooter>
  </headerFooter>
  <ignoredErrors>
    <ignoredError sqref="L141 L107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271"/>
  <sheetViews>
    <sheetView workbookViewId="0">
      <pane xSplit="1" ySplit="3" topLeftCell="B123" activePane="bottomRight" state="frozen"/>
      <selection activeCell="D52" sqref="D52"/>
      <selection pane="topRight" activeCell="D52" sqref="D52"/>
      <selection pane="bottomLeft" activeCell="D52" sqref="D52"/>
      <selection pane="bottomRight" activeCell="B275" sqref="B275"/>
    </sheetView>
  </sheetViews>
  <sheetFormatPr defaultRowHeight="12.75" outlineLevelRow="1" x14ac:dyDescent="0.2"/>
  <cols>
    <col min="1" max="1" width="5.28515625" customWidth="1"/>
    <col min="2" max="2" width="19.85546875" customWidth="1"/>
    <col min="3" max="3" width="2.140625" customWidth="1"/>
    <col min="4" max="4" width="8.140625" customWidth="1"/>
    <col min="5" max="6" width="8.5703125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4" width="1" customWidth="1"/>
    <col min="15" max="15" width="1.140625" customWidth="1"/>
    <col min="17" max="17" width="1.5703125" customWidth="1"/>
    <col min="18" max="18" width="9.7109375" style="4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 x14ac:dyDescent="0.2">
      <c r="H1" s="1"/>
      <c r="I1" s="1" t="s">
        <v>444</v>
      </c>
      <c r="J1" s="1"/>
      <c r="K1" s="1"/>
      <c r="L1" s="1" t="s">
        <v>479</v>
      </c>
      <c r="M1" s="1"/>
      <c r="N1" s="1"/>
      <c r="O1" s="1"/>
      <c r="P1" s="1" t="s">
        <v>445</v>
      </c>
      <c r="R1" s="1"/>
      <c r="T1" s="1" t="s">
        <v>446</v>
      </c>
      <c r="X1" s="1" t="s">
        <v>447</v>
      </c>
    </row>
    <row r="2" spans="1:29" x14ac:dyDescent="0.2">
      <c r="A2" s="20" t="s">
        <v>462</v>
      </c>
      <c r="B2" s="20"/>
      <c r="D2" s="1" t="s">
        <v>562</v>
      </c>
      <c r="E2" s="1" t="s">
        <v>567</v>
      </c>
      <c r="F2" s="1" t="s">
        <v>574</v>
      </c>
      <c r="G2" s="1"/>
      <c r="H2" s="1"/>
      <c r="I2" s="1" t="s">
        <v>443</v>
      </c>
      <c r="J2" s="1" t="s">
        <v>448</v>
      </c>
      <c r="K2" s="1" t="s">
        <v>2</v>
      </c>
      <c r="L2" s="1" t="s">
        <v>443</v>
      </c>
      <c r="M2" s="1" t="s">
        <v>456</v>
      </c>
      <c r="N2" s="1"/>
      <c r="O2" s="1"/>
      <c r="P2" s="1" t="s">
        <v>443</v>
      </c>
      <c r="R2" s="1" t="s">
        <v>3</v>
      </c>
      <c r="T2" s="1" t="s">
        <v>3</v>
      </c>
      <c r="V2" s="1" t="s">
        <v>4</v>
      </c>
      <c r="X2" s="14">
        <v>0.02</v>
      </c>
      <c r="Z2" s="1"/>
    </row>
    <row r="3" spans="1:29" x14ac:dyDescent="0.2">
      <c r="A3" s="12" t="s">
        <v>460</v>
      </c>
      <c r="B3" s="12" t="s">
        <v>461</v>
      </c>
      <c r="C3" s="12"/>
      <c r="D3" s="12" t="s">
        <v>450</v>
      </c>
      <c r="E3" s="12" t="s">
        <v>450</v>
      </c>
      <c r="F3" s="12" t="s">
        <v>450</v>
      </c>
      <c r="G3" s="12" t="s">
        <v>469</v>
      </c>
      <c r="H3" s="12"/>
      <c r="I3" s="12" t="s">
        <v>450</v>
      </c>
      <c r="J3" s="12" t="s">
        <v>451</v>
      </c>
      <c r="K3" s="12" t="s">
        <v>478</v>
      </c>
      <c r="L3" s="12" t="s">
        <v>450</v>
      </c>
      <c r="M3" s="12" t="s">
        <v>457</v>
      </c>
      <c r="N3" s="12"/>
      <c r="O3" s="12"/>
      <c r="P3" s="12" t="s">
        <v>450</v>
      </c>
      <c r="R3" s="12" t="s">
        <v>5</v>
      </c>
      <c r="S3" s="12"/>
      <c r="T3" s="12" t="s">
        <v>6</v>
      </c>
      <c r="U3" s="12"/>
      <c r="V3" s="12" t="s">
        <v>1</v>
      </c>
      <c r="W3" s="12"/>
      <c r="X3" s="12" t="s">
        <v>452</v>
      </c>
      <c r="Y3" s="12"/>
      <c r="Z3" s="12" t="s">
        <v>453</v>
      </c>
      <c r="AA3" s="12"/>
      <c r="AB3" s="12"/>
      <c r="AC3" s="12"/>
    </row>
    <row r="4" spans="1:29" ht="12.75" customHeight="1" x14ac:dyDescent="0.2">
      <c r="I4" s="7"/>
      <c r="J4" s="7"/>
      <c r="K4" s="7"/>
      <c r="L4" s="7"/>
      <c r="M4" s="7"/>
      <c r="N4" s="7"/>
      <c r="P4" s="7"/>
    </row>
    <row r="5" spans="1:29" x14ac:dyDescent="0.2">
      <c r="A5" t="s">
        <v>7</v>
      </c>
      <c r="B5" t="s">
        <v>521</v>
      </c>
      <c r="D5" s="28">
        <v>0</v>
      </c>
      <c r="E5" s="28">
        <v>1</v>
      </c>
      <c r="F5" s="28">
        <v>0</v>
      </c>
      <c r="G5">
        <f t="shared" ref="G5:G55" si="0">SUM(D5:F5)</f>
        <v>1</v>
      </c>
      <c r="I5" s="25">
        <f>AVERAGE(D5:F5)</f>
        <v>0.33333333333333331</v>
      </c>
      <c r="J5" s="7">
        <f>+IFR!AD5</f>
        <v>5.5979187861988748E-4</v>
      </c>
      <c r="K5" s="15">
        <f t="shared" ref="K5:K36" si="1">IF(+J5&lt;$E$268,$I$268,IF(J5&gt;$E$270,$I$270,$I$269))</f>
        <v>0.95</v>
      </c>
      <c r="L5" s="25">
        <f>+I5*K5</f>
        <v>0.31666666666666665</v>
      </c>
      <c r="M5" s="15">
        <v>1</v>
      </c>
      <c r="N5" s="15">
        <v>1</v>
      </c>
      <c r="P5" s="25">
        <f t="shared" ref="P5:P55" si="2">+L5*M5*N5</f>
        <v>0.31666666666666665</v>
      </c>
      <c r="R5" s="4">
        <f t="shared" ref="R5:R37" si="3">+P5/$P$265</f>
        <v>4.3350194277318052E-5</v>
      </c>
      <c r="T5" s="6">
        <f>+R5*(assessment!$J$273*assessment!$E$3)</f>
        <v>300.47032886370022</v>
      </c>
      <c r="V5" s="7">
        <f>+T5/payroll!F5</f>
        <v>1.213504357677486E-5</v>
      </c>
      <c r="X5" s="6">
        <f>IF(V5&lt;$X$2,T5, +payroll!F5 * $X$2)</f>
        <v>300.47032886370022</v>
      </c>
      <c r="Z5" s="6">
        <f t="shared" ref="Z5:Z55" si="4">+T5-X5</f>
        <v>0</v>
      </c>
      <c r="AB5">
        <f t="shared" ref="AB5:AB55" si="5">+X5/T5</f>
        <v>1</v>
      </c>
    </row>
    <row r="6" spans="1:29" x14ac:dyDescent="0.2">
      <c r="A6" t="s">
        <v>8</v>
      </c>
      <c r="B6" t="s">
        <v>522</v>
      </c>
      <c r="D6" s="28">
        <v>0</v>
      </c>
      <c r="E6" s="28">
        <v>1</v>
      </c>
      <c r="F6" s="28">
        <v>0</v>
      </c>
      <c r="G6">
        <f t="shared" si="0"/>
        <v>1</v>
      </c>
      <c r="I6" s="25">
        <f t="shared" ref="I6:I55" si="6">AVERAGE(D6:F6)</f>
        <v>0.33333333333333331</v>
      </c>
      <c r="J6" s="7">
        <f>+IFR!AD6</f>
        <v>3.8246998785438393E-4</v>
      </c>
      <c r="K6" s="15">
        <f t="shared" si="1"/>
        <v>0.95</v>
      </c>
      <c r="L6" s="25">
        <f t="shared" ref="L6:L55" si="7">+I6*K6</f>
        <v>0.31666666666666665</v>
      </c>
      <c r="M6" s="15">
        <v>1</v>
      </c>
      <c r="N6" s="15">
        <v>1</v>
      </c>
      <c r="P6" s="25">
        <f t="shared" si="2"/>
        <v>0.31666666666666665</v>
      </c>
      <c r="R6" s="4">
        <f t="shared" si="3"/>
        <v>4.3350194277318052E-5</v>
      </c>
      <c r="T6" s="6">
        <f>+R6*(assessment!$J$273*assessment!$E$3)</f>
        <v>300.47032886370022</v>
      </c>
      <c r="V6" s="7">
        <f>+T6/payroll!F6</f>
        <v>1.1312478228511856E-5</v>
      </c>
      <c r="X6" s="6">
        <f>IF(V6&lt;$X$2,T6, +payroll!F6 * $X$2)</f>
        <v>300.47032886370022</v>
      </c>
      <c r="Z6" s="6">
        <f t="shared" si="4"/>
        <v>0</v>
      </c>
      <c r="AB6">
        <f t="shared" si="5"/>
        <v>1</v>
      </c>
    </row>
    <row r="7" spans="1:29" x14ac:dyDescent="0.2">
      <c r="A7" t="s">
        <v>9</v>
      </c>
      <c r="B7" t="s">
        <v>10</v>
      </c>
      <c r="D7" s="28">
        <v>0</v>
      </c>
      <c r="E7" s="28">
        <v>1</v>
      </c>
      <c r="F7" s="28">
        <v>0</v>
      </c>
      <c r="G7">
        <f t="shared" si="0"/>
        <v>1</v>
      </c>
      <c r="I7" s="25">
        <f t="shared" si="6"/>
        <v>0.33333333333333331</v>
      </c>
      <c r="J7" s="7">
        <f>+IFR!AD7</f>
        <v>7.0847003206043167E-4</v>
      </c>
      <c r="K7" s="15">
        <f t="shared" si="1"/>
        <v>0.95</v>
      </c>
      <c r="L7" s="25">
        <f t="shared" si="7"/>
        <v>0.31666666666666665</v>
      </c>
      <c r="M7" s="15">
        <v>1</v>
      </c>
      <c r="N7" s="15">
        <v>1</v>
      </c>
      <c r="P7" s="25">
        <f t="shared" si="2"/>
        <v>0.31666666666666665</v>
      </c>
      <c r="R7" s="4">
        <f t="shared" si="3"/>
        <v>4.3350194277318052E-5</v>
      </c>
      <c r="T7" s="6">
        <f>+R7*(assessment!$J$273*assessment!$E$3)</f>
        <v>300.47032886370022</v>
      </c>
      <c r="V7" s="7">
        <f>+T7/payroll!F7</f>
        <v>1.2112413643805086E-5</v>
      </c>
      <c r="X7" s="6">
        <f>IF(V7&lt;$X$2,T7, +payroll!F7 * $X$2)</f>
        <v>300.47032886370022</v>
      </c>
      <c r="Z7" s="6">
        <f t="shared" si="4"/>
        <v>0</v>
      </c>
      <c r="AB7">
        <f t="shared" si="5"/>
        <v>1</v>
      </c>
    </row>
    <row r="8" spans="1:29" x14ac:dyDescent="0.2">
      <c r="A8" t="s">
        <v>11</v>
      </c>
      <c r="B8" t="s">
        <v>12</v>
      </c>
      <c r="D8" s="28">
        <v>0</v>
      </c>
      <c r="E8" s="28">
        <v>0</v>
      </c>
      <c r="F8" s="28">
        <v>0</v>
      </c>
      <c r="G8">
        <f t="shared" si="0"/>
        <v>0</v>
      </c>
      <c r="I8" s="25">
        <f t="shared" si="6"/>
        <v>0</v>
      </c>
      <c r="J8" s="7">
        <f>+IFR!AD8</f>
        <v>0</v>
      </c>
      <c r="K8" s="15">
        <f t="shared" si="1"/>
        <v>0.95</v>
      </c>
      <c r="L8" s="25">
        <f t="shared" si="7"/>
        <v>0</v>
      </c>
      <c r="M8" s="15">
        <v>1</v>
      </c>
      <c r="N8" s="15">
        <v>1</v>
      </c>
      <c r="P8" s="25">
        <f t="shared" si="2"/>
        <v>0</v>
      </c>
      <c r="R8" s="4">
        <f t="shared" si="3"/>
        <v>0</v>
      </c>
      <c r="T8" s="6">
        <f>+R8*(assessment!$J$273*assessment!$E$3)</f>
        <v>0</v>
      </c>
      <c r="V8" s="7">
        <f>+T8/payroll!F8</f>
        <v>0</v>
      </c>
      <c r="X8" s="6">
        <f>IF(V8&lt;$X$2,T8, +payroll!F8 * $X$2)</f>
        <v>0</v>
      </c>
      <c r="Z8" s="6">
        <f t="shared" si="4"/>
        <v>0</v>
      </c>
      <c r="AB8" t="e">
        <f t="shared" si="5"/>
        <v>#DIV/0!</v>
      </c>
    </row>
    <row r="9" spans="1:29" x14ac:dyDescent="0.2">
      <c r="A9" t="s">
        <v>13</v>
      </c>
      <c r="B9" t="s">
        <v>14</v>
      </c>
      <c r="D9" s="28">
        <v>0</v>
      </c>
      <c r="E9" s="28">
        <v>0</v>
      </c>
      <c r="F9" s="28">
        <v>0</v>
      </c>
      <c r="G9">
        <f t="shared" si="0"/>
        <v>0</v>
      </c>
      <c r="I9" s="25">
        <f t="shared" si="6"/>
        <v>0</v>
      </c>
      <c r="J9" s="7">
        <f>+IFR!AD9</f>
        <v>0</v>
      </c>
      <c r="K9" s="15">
        <f t="shared" si="1"/>
        <v>0.95</v>
      </c>
      <c r="L9" s="25">
        <f t="shared" si="7"/>
        <v>0</v>
      </c>
      <c r="M9" s="15">
        <v>1</v>
      </c>
      <c r="N9" s="15">
        <v>1</v>
      </c>
      <c r="P9" s="25">
        <f t="shared" si="2"/>
        <v>0</v>
      </c>
      <c r="R9" s="4">
        <f t="shared" si="3"/>
        <v>0</v>
      </c>
      <c r="T9" s="6">
        <f>+R9*(assessment!$J$273*assessment!$E$3)</f>
        <v>0</v>
      </c>
      <c r="V9" s="7">
        <f>+T9/payroll!F9</f>
        <v>0</v>
      </c>
      <c r="X9" s="6">
        <f>IF(V9&lt;$X$2,T9, +payroll!F9 * $X$2)</f>
        <v>0</v>
      </c>
      <c r="Z9" s="6">
        <f t="shared" si="4"/>
        <v>0</v>
      </c>
      <c r="AB9" t="e">
        <f t="shared" si="5"/>
        <v>#DIV/0!</v>
      </c>
    </row>
    <row r="10" spans="1:29" x14ac:dyDescent="0.2">
      <c r="A10" t="s">
        <v>15</v>
      </c>
      <c r="B10" t="s">
        <v>16</v>
      </c>
      <c r="D10" s="28">
        <v>0</v>
      </c>
      <c r="E10" s="28">
        <v>0</v>
      </c>
      <c r="F10" s="28">
        <v>0</v>
      </c>
      <c r="G10">
        <f t="shared" si="0"/>
        <v>0</v>
      </c>
      <c r="I10" s="25">
        <f t="shared" si="6"/>
        <v>0</v>
      </c>
      <c r="J10" s="7">
        <f>+IFR!AD10</f>
        <v>0</v>
      </c>
      <c r="K10" s="15">
        <f t="shared" si="1"/>
        <v>0.95</v>
      </c>
      <c r="L10" s="25">
        <f t="shared" si="7"/>
        <v>0</v>
      </c>
      <c r="M10" s="15">
        <v>1</v>
      </c>
      <c r="N10" s="15">
        <v>1</v>
      </c>
      <c r="P10" s="25">
        <f t="shared" si="2"/>
        <v>0</v>
      </c>
      <c r="R10" s="4">
        <f t="shared" si="3"/>
        <v>0</v>
      </c>
      <c r="T10" s="6">
        <f>+R10*(assessment!$J$273*assessment!$E$3)</f>
        <v>0</v>
      </c>
      <c r="V10" s="7">
        <f>+T10/payroll!F10</f>
        <v>0</v>
      </c>
      <c r="X10" s="6">
        <f>IF(V10&lt;$X$2,T10, +payroll!F10 * $X$2)</f>
        <v>0</v>
      </c>
      <c r="Z10" s="6">
        <f t="shared" si="4"/>
        <v>0</v>
      </c>
      <c r="AB10" t="e">
        <f t="shared" si="5"/>
        <v>#DIV/0!</v>
      </c>
    </row>
    <row r="11" spans="1:29" x14ac:dyDescent="0.2">
      <c r="A11" t="s">
        <v>17</v>
      </c>
      <c r="B11" t="s">
        <v>18</v>
      </c>
      <c r="D11" s="28">
        <v>0</v>
      </c>
      <c r="E11" s="28">
        <v>2</v>
      </c>
      <c r="F11" s="28">
        <v>0</v>
      </c>
      <c r="G11">
        <f t="shared" si="0"/>
        <v>2</v>
      </c>
      <c r="I11" s="25">
        <f t="shared" si="6"/>
        <v>0.66666666666666663</v>
      </c>
      <c r="J11" s="7">
        <f>+IFR!AD11</f>
        <v>6.6666666666666671E-3</v>
      </c>
      <c r="K11" s="15">
        <f t="shared" si="1"/>
        <v>0.95</v>
      </c>
      <c r="L11" s="25">
        <f t="shared" si="7"/>
        <v>0.6333333333333333</v>
      </c>
      <c r="M11" s="15">
        <v>1</v>
      </c>
      <c r="N11" s="15">
        <v>1</v>
      </c>
      <c r="P11" s="25">
        <f t="shared" si="2"/>
        <v>0.6333333333333333</v>
      </c>
      <c r="R11" s="4">
        <f t="shared" si="3"/>
        <v>8.6700388554636105E-5</v>
      </c>
      <c r="T11" s="6">
        <f>+R11*(assessment!$J$273*assessment!$E$3)</f>
        <v>600.94065772740043</v>
      </c>
      <c r="V11" s="7">
        <f>+T11/payroll!F11</f>
        <v>1.1463405222033191E-4</v>
      </c>
      <c r="X11" s="6">
        <f>IF(V11&lt;$X$2,T11, +payroll!F11 * $X$2)</f>
        <v>600.94065772740043</v>
      </c>
      <c r="Z11" s="6">
        <f t="shared" si="4"/>
        <v>0</v>
      </c>
      <c r="AB11">
        <f t="shared" si="5"/>
        <v>1</v>
      </c>
    </row>
    <row r="12" spans="1:29" x14ac:dyDescent="0.2">
      <c r="A12" t="s">
        <v>19</v>
      </c>
      <c r="B12" t="s">
        <v>20</v>
      </c>
      <c r="D12" s="28">
        <v>1</v>
      </c>
      <c r="E12" s="28">
        <v>0</v>
      </c>
      <c r="F12" s="28">
        <v>0</v>
      </c>
      <c r="G12">
        <f t="shared" si="0"/>
        <v>1</v>
      </c>
      <c r="I12" s="25">
        <f t="shared" si="6"/>
        <v>0.33333333333333331</v>
      </c>
      <c r="J12" s="7">
        <f>+IFR!AD12</f>
        <v>1.6666666666666668E-3</v>
      </c>
      <c r="K12" s="15">
        <f t="shared" si="1"/>
        <v>0.95</v>
      </c>
      <c r="L12" s="25">
        <f t="shared" si="7"/>
        <v>0.31666666666666665</v>
      </c>
      <c r="M12" s="15">
        <v>1</v>
      </c>
      <c r="N12" s="15">
        <v>1</v>
      </c>
      <c r="P12" s="25">
        <f t="shared" si="2"/>
        <v>0.31666666666666665</v>
      </c>
      <c r="R12" s="4">
        <f t="shared" si="3"/>
        <v>4.3350194277318052E-5</v>
      </c>
      <c r="T12" s="6">
        <f>+R12*(assessment!$J$273*assessment!$E$3)</f>
        <v>300.47032886370022</v>
      </c>
      <c r="V12" s="7">
        <f>+T12/payroll!F12</f>
        <v>2.5847791984618274E-4</v>
      </c>
      <c r="X12" s="6">
        <f>IF(V12&lt;$X$2,T12, +payroll!F12 * $X$2)</f>
        <v>300.47032886370022</v>
      </c>
      <c r="Z12" s="6">
        <f t="shared" si="4"/>
        <v>0</v>
      </c>
      <c r="AB12">
        <f t="shared" si="5"/>
        <v>1</v>
      </c>
    </row>
    <row r="13" spans="1:29" x14ac:dyDescent="0.2">
      <c r="A13" t="s">
        <v>21</v>
      </c>
      <c r="B13" t="s">
        <v>22</v>
      </c>
      <c r="D13" s="28">
        <v>0</v>
      </c>
      <c r="E13" s="28">
        <v>0</v>
      </c>
      <c r="F13" s="28">
        <v>0</v>
      </c>
      <c r="G13">
        <f t="shared" si="0"/>
        <v>0</v>
      </c>
      <c r="I13" s="25">
        <f t="shared" si="6"/>
        <v>0</v>
      </c>
      <c r="J13" s="7">
        <f>+IFR!AD13</f>
        <v>0</v>
      </c>
      <c r="K13" s="15">
        <f t="shared" si="1"/>
        <v>0.95</v>
      </c>
      <c r="L13" s="25">
        <f t="shared" si="7"/>
        <v>0</v>
      </c>
      <c r="M13" s="15">
        <v>1</v>
      </c>
      <c r="N13" s="15">
        <v>1</v>
      </c>
      <c r="P13" s="25">
        <f t="shared" si="2"/>
        <v>0</v>
      </c>
      <c r="R13" s="4">
        <f t="shared" si="3"/>
        <v>0</v>
      </c>
      <c r="T13" s="6">
        <f>+R13*(assessment!$J$273*assessment!$E$3)</f>
        <v>0</v>
      </c>
      <c r="V13" s="7">
        <f>+T13/payroll!F13</f>
        <v>0</v>
      </c>
      <c r="X13" s="6">
        <f>IF(V13&lt;$X$2,T13, +payroll!F13 * $X$2)</f>
        <v>0</v>
      </c>
      <c r="Z13" s="6">
        <f t="shared" si="4"/>
        <v>0</v>
      </c>
      <c r="AB13" t="e">
        <f t="shared" si="5"/>
        <v>#DIV/0!</v>
      </c>
    </row>
    <row r="14" spans="1:29" x14ac:dyDescent="0.2">
      <c r="A14" t="s">
        <v>23</v>
      </c>
      <c r="B14" t="s">
        <v>24</v>
      </c>
      <c r="D14" s="28">
        <v>3</v>
      </c>
      <c r="E14" s="28">
        <v>2</v>
      </c>
      <c r="F14" s="28">
        <v>1</v>
      </c>
      <c r="G14">
        <f t="shared" si="0"/>
        <v>6</v>
      </c>
      <c r="I14" s="25">
        <f t="shared" si="6"/>
        <v>2</v>
      </c>
      <c r="J14" s="7">
        <f>+IFR!AD14</f>
        <v>8.6569045609750529E-3</v>
      </c>
      <c r="K14" s="15">
        <f t="shared" si="1"/>
        <v>0.95</v>
      </c>
      <c r="L14" s="25">
        <f t="shared" si="7"/>
        <v>1.9</v>
      </c>
      <c r="M14" s="15">
        <v>1</v>
      </c>
      <c r="N14" s="15">
        <v>1</v>
      </c>
      <c r="P14" s="25">
        <f t="shared" si="2"/>
        <v>1.9</v>
      </c>
      <c r="R14" s="4">
        <f t="shared" si="3"/>
        <v>2.6010116566390831E-4</v>
      </c>
      <c r="T14" s="6">
        <f>+R14*(assessment!$J$273*assessment!$E$3)</f>
        <v>1802.8219731822014</v>
      </c>
      <c r="V14" s="7">
        <f>+T14/payroll!F14</f>
        <v>1.3575463174549202E-4</v>
      </c>
      <c r="X14" s="6">
        <f>IF(V14&lt;$X$2,T14, +payroll!F14 * $X$2)</f>
        <v>1802.8219731822014</v>
      </c>
      <c r="Z14" s="6">
        <f t="shared" si="4"/>
        <v>0</v>
      </c>
      <c r="AB14">
        <f t="shared" si="5"/>
        <v>1</v>
      </c>
    </row>
    <row r="15" spans="1:29" x14ac:dyDescent="0.2">
      <c r="A15" t="s">
        <v>25</v>
      </c>
      <c r="B15" t="s">
        <v>26</v>
      </c>
      <c r="D15" s="28">
        <v>0</v>
      </c>
      <c r="E15" s="28">
        <v>0</v>
      </c>
      <c r="F15" s="28">
        <v>0</v>
      </c>
      <c r="G15">
        <f t="shared" si="0"/>
        <v>0</v>
      </c>
      <c r="I15" s="25">
        <f t="shared" si="6"/>
        <v>0</v>
      </c>
      <c r="J15" s="7">
        <f>+IFR!AD15</f>
        <v>0</v>
      </c>
      <c r="K15" s="15">
        <f t="shared" si="1"/>
        <v>0.95</v>
      </c>
      <c r="L15" s="25">
        <f t="shared" si="7"/>
        <v>0</v>
      </c>
      <c r="M15" s="15">
        <v>1</v>
      </c>
      <c r="N15" s="15">
        <v>1</v>
      </c>
      <c r="P15" s="25">
        <f t="shared" si="2"/>
        <v>0</v>
      </c>
      <c r="R15" s="4">
        <f t="shared" si="3"/>
        <v>0</v>
      </c>
      <c r="T15" s="6">
        <f>+R15*(assessment!$J$273*assessment!$E$3)</f>
        <v>0</v>
      </c>
      <c r="V15" s="7">
        <f>+T15/payroll!F15</f>
        <v>0</v>
      </c>
      <c r="X15" s="6">
        <f>IF(V15&lt;$X$2,T15, +payroll!F15 * $X$2)</f>
        <v>0</v>
      </c>
      <c r="Z15" s="6">
        <f t="shared" si="4"/>
        <v>0</v>
      </c>
      <c r="AB15" t="e">
        <f t="shared" si="5"/>
        <v>#DIV/0!</v>
      </c>
    </row>
    <row r="16" spans="1:29" x14ac:dyDescent="0.2">
      <c r="A16" t="s">
        <v>555</v>
      </c>
      <c r="B16" t="s">
        <v>556</v>
      </c>
      <c r="D16" s="28">
        <v>0</v>
      </c>
      <c r="E16" s="28">
        <v>1</v>
      </c>
      <c r="F16" s="28">
        <v>2</v>
      </c>
      <c r="G16">
        <f>SUM(D16:F16)</f>
        <v>3</v>
      </c>
      <c r="I16" s="25">
        <f>AVERAGE(D16:F16)</f>
        <v>1</v>
      </c>
      <c r="J16" s="7">
        <f>+IFR!AD16</f>
        <v>1.3333333333333334E-2</v>
      </c>
      <c r="K16" s="15">
        <f t="shared" si="1"/>
        <v>0.95</v>
      </c>
      <c r="L16" s="25">
        <f>+I16*K16</f>
        <v>0.95</v>
      </c>
      <c r="M16" s="15">
        <v>1</v>
      </c>
      <c r="N16" s="15">
        <v>1</v>
      </c>
      <c r="P16" s="25">
        <f>+L16*M16*N16</f>
        <v>0.95</v>
      </c>
      <c r="R16" s="4">
        <f>+P16/$P$265</f>
        <v>1.3005058283195416E-4</v>
      </c>
      <c r="T16" s="6">
        <f>+R16*(assessment!$J$273*assessment!$E$3)</f>
        <v>901.41098659110071</v>
      </c>
      <c r="V16" s="7">
        <f>+T16/payroll!F16</f>
        <v>1.5851988941219994E-3</v>
      </c>
      <c r="X16" s="6">
        <f>IF(V16&lt;$X$2,T16, +payroll!F16 * $X$2)</f>
        <v>901.41098659110071</v>
      </c>
      <c r="Z16" s="6">
        <f>+T16-X16</f>
        <v>0</v>
      </c>
      <c r="AB16">
        <f>+X16/T16</f>
        <v>1</v>
      </c>
    </row>
    <row r="17" spans="1:28" x14ac:dyDescent="0.2">
      <c r="A17" t="s">
        <v>27</v>
      </c>
      <c r="B17" t="s">
        <v>523</v>
      </c>
      <c r="D17" s="28">
        <v>0</v>
      </c>
      <c r="E17" s="28">
        <v>0</v>
      </c>
      <c r="F17" s="28">
        <v>0</v>
      </c>
      <c r="G17">
        <f t="shared" si="0"/>
        <v>0</v>
      </c>
      <c r="I17" s="25">
        <f t="shared" si="6"/>
        <v>0</v>
      </c>
      <c r="J17" s="7">
        <f>+IFR!AD17</f>
        <v>0</v>
      </c>
      <c r="K17" s="15">
        <f t="shared" si="1"/>
        <v>0.95</v>
      </c>
      <c r="L17" s="25">
        <f t="shared" si="7"/>
        <v>0</v>
      </c>
      <c r="M17" s="15">
        <v>1</v>
      </c>
      <c r="N17" s="15">
        <v>1</v>
      </c>
      <c r="P17" s="25">
        <f t="shared" si="2"/>
        <v>0</v>
      </c>
      <c r="R17" s="4">
        <f t="shared" si="3"/>
        <v>0</v>
      </c>
      <c r="T17" s="6">
        <f>+R17*(assessment!$J$273*assessment!$E$3)</f>
        <v>0</v>
      </c>
      <c r="V17" s="7">
        <f>+T17/payroll!F17</f>
        <v>0</v>
      </c>
      <c r="X17" s="6">
        <f>IF(V17&lt;$X$2,T17, +payroll!F17 * $X$2)</f>
        <v>0</v>
      </c>
      <c r="Z17" s="6">
        <f t="shared" si="4"/>
        <v>0</v>
      </c>
      <c r="AB17" t="e">
        <f t="shared" si="5"/>
        <v>#DIV/0!</v>
      </c>
    </row>
    <row r="18" spans="1:28" x14ac:dyDescent="0.2">
      <c r="A18" t="s">
        <v>28</v>
      </c>
      <c r="B18" t="s">
        <v>524</v>
      </c>
      <c r="D18" s="28">
        <v>0</v>
      </c>
      <c r="E18" s="28">
        <v>0</v>
      </c>
      <c r="F18" s="28">
        <v>0</v>
      </c>
      <c r="G18">
        <f t="shared" si="0"/>
        <v>0</v>
      </c>
      <c r="I18" s="25">
        <f t="shared" si="6"/>
        <v>0</v>
      </c>
      <c r="J18" s="7">
        <f>+IFR!AD18</f>
        <v>0</v>
      </c>
      <c r="K18" s="15">
        <f t="shared" si="1"/>
        <v>0.95</v>
      </c>
      <c r="L18" s="25">
        <f t="shared" si="7"/>
        <v>0</v>
      </c>
      <c r="M18" s="15">
        <v>1</v>
      </c>
      <c r="N18" s="15">
        <v>1</v>
      </c>
      <c r="P18" s="25">
        <f t="shared" si="2"/>
        <v>0</v>
      </c>
      <c r="R18" s="4">
        <f t="shared" si="3"/>
        <v>0</v>
      </c>
      <c r="T18" s="6">
        <f>+R18*(assessment!$J$273*assessment!$E$3)</f>
        <v>0</v>
      </c>
      <c r="V18" s="7">
        <f>+T18/payroll!F18</f>
        <v>0</v>
      </c>
      <c r="X18" s="6">
        <f>IF(V18&lt;$X$2,T18, +payroll!F18 * $X$2)</f>
        <v>0</v>
      </c>
      <c r="Z18" s="6">
        <f t="shared" si="4"/>
        <v>0</v>
      </c>
      <c r="AB18" t="e">
        <f t="shared" si="5"/>
        <v>#DIV/0!</v>
      </c>
    </row>
    <row r="19" spans="1:28" x14ac:dyDescent="0.2">
      <c r="A19" t="s">
        <v>29</v>
      </c>
      <c r="B19" t="s">
        <v>525</v>
      </c>
      <c r="D19" s="28">
        <v>0</v>
      </c>
      <c r="E19" s="28">
        <v>0</v>
      </c>
      <c r="F19" s="28">
        <v>0</v>
      </c>
      <c r="G19">
        <f t="shared" si="0"/>
        <v>0</v>
      </c>
      <c r="I19" s="25">
        <f t="shared" si="6"/>
        <v>0</v>
      </c>
      <c r="J19" s="7">
        <f>+IFR!AD19</f>
        <v>0</v>
      </c>
      <c r="K19" s="15">
        <f t="shared" si="1"/>
        <v>0.95</v>
      </c>
      <c r="L19" s="25">
        <f t="shared" si="7"/>
        <v>0</v>
      </c>
      <c r="M19" s="15">
        <v>1</v>
      </c>
      <c r="N19" s="15">
        <v>1</v>
      </c>
      <c r="P19" s="25">
        <f t="shared" si="2"/>
        <v>0</v>
      </c>
      <c r="R19" s="4">
        <f t="shared" si="3"/>
        <v>0</v>
      </c>
      <c r="T19" s="6">
        <f>+R19*(assessment!$J$273*assessment!$E$3)</f>
        <v>0</v>
      </c>
      <c r="V19" s="7">
        <f>+T19/payroll!F19</f>
        <v>0</v>
      </c>
      <c r="X19" s="6">
        <f>IF(V19&lt;$X$2,T19, +payroll!F19 * $X$2)</f>
        <v>0</v>
      </c>
      <c r="Z19" s="6">
        <f t="shared" si="4"/>
        <v>0</v>
      </c>
      <c r="AB19" t="e">
        <f t="shared" si="5"/>
        <v>#DIV/0!</v>
      </c>
    </row>
    <row r="20" spans="1:28" x14ac:dyDescent="0.2">
      <c r="A20" t="s">
        <v>30</v>
      </c>
      <c r="B20" t="s">
        <v>526</v>
      </c>
      <c r="D20" s="28">
        <v>0</v>
      </c>
      <c r="E20" s="28">
        <v>0</v>
      </c>
      <c r="F20" s="28">
        <v>0</v>
      </c>
      <c r="G20">
        <f t="shared" si="0"/>
        <v>0</v>
      </c>
      <c r="I20" s="25">
        <f t="shared" si="6"/>
        <v>0</v>
      </c>
      <c r="J20" s="7">
        <f>+IFR!AD20</f>
        <v>0</v>
      </c>
      <c r="K20" s="15">
        <f t="shared" si="1"/>
        <v>0.95</v>
      </c>
      <c r="L20" s="25">
        <f t="shared" si="7"/>
        <v>0</v>
      </c>
      <c r="M20" s="15">
        <v>1</v>
      </c>
      <c r="N20" s="15">
        <v>1</v>
      </c>
      <c r="P20" s="25">
        <f t="shared" si="2"/>
        <v>0</v>
      </c>
      <c r="R20" s="4">
        <f t="shared" si="3"/>
        <v>0</v>
      </c>
      <c r="T20" s="6">
        <f>+R20*(assessment!$J$273*assessment!$E$3)</f>
        <v>0</v>
      </c>
      <c r="V20" s="7">
        <f>+T20/payroll!F20</f>
        <v>0</v>
      </c>
      <c r="X20" s="6">
        <f>IF(V20&lt;$X$2,T20, +payroll!F20 * $X$2)</f>
        <v>0</v>
      </c>
      <c r="Z20" s="6">
        <f t="shared" si="4"/>
        <v>0</v>
      </c>
      <c r="AB20" t="e">
        <f t="shared" si="5"/>
        <v>#DIV/0!</v>
      </c>
    </row>
    <row r="21" spans="1:28" x14ac:dyDescent="0.2">
      <c r="A21" t="s">
        <v>31</v>
      </c>
      <c r="B21" t="s">
        <v>527</v>
      </c>
      <c r="D21" s="28">
        <v>0</v>
      </c>
      <c r="E21" s="28">
        <v>0</v>
      </c>
      <c r="F21" s="28">
        <v>0</v>
      </c>
      <c r="G21">
        <f t="shared" si="0"/>
        <v>0</v>
      </c>
      <c r="I21" s="25">
        <f t="shared" si="6"/>
        <v>0</v>
      </c>
      <c r="J21" s="7">
        <f>+IFR!AD21</f>
        <v>0</v>
      </c>
      <c r="K21" s="15">
        <f t="shared" si="1"/>
        <v>0.95</v>
      </c>
      <c r="L21" s="25">
        <f t="shared" si="7"/>
        <v>0</v>
      </c>
      <c r="M21" s="15">
        <v>1</v>
      </c>
      <c r="N21" s="15">
        <v>1</v>
      </c>
      <c r="P21" s="25">
        <f t="shared" si="2"/>
        <v>0</v>
      </c>
      <c r="R21" s="4">
        <f t="shared" si="3"/>
        <v>0</v>
      </c>
      <c r="T21" s="6">
        <f>+R21*(assessment!$J$273*assessment!$E$3)</f>
        <v>0</v>
      </c>
      <c r="V21" s="7">
        <f>+T21/payroll!F21</f>
        <v>0</v>
      </c>
      <c r="X21" s="6">
        <f>IF(V21&lt;$X$2,T21, +payroll!F21 * $X$2)</f>
        <v>0</v>
      </c>
      <c r="Z21" s="6">
        <f t="shared" si="4"/>
        <v>0</v>
      </c>
      <c r="AB21" t="e">
        <f t="shared" si="5"/>
        <v>#DIV/0!</v>
      </c>
    </row>
    <row r="22" spans="1:28" x14ac:dyDescent="0.2">
      <c r="A22" t="s">
        <v>32</v>
      </c>
      <c r="B22" t="s">
        <v>528</v>
      </c>
      <c r="D22" s="28">
        <v>0</v>
      </c>
      <c r="E22" s="28">
        <v>0</v>
      </c>
      <c r="F22" s="28">
        <v>0</v>
      </c>
      <c r="G22">
        <f t="shared" si="0"/>
        <v>0</v>
      </c>
      <c r="I22" s="25">
        <f t="shared" si="6"/>
        <v>0</v>
      </c>
      <c r="J22" s="7">
        <f>+IFR!AD22</f>
        <v>0</v>
      </c>
      <c r="K22" s="15">
        <f t="shared" si="1"/>
        <v>0.95</v>
      </c>
      <c r="L22" s="25">
        <f t="shared" si="7"/>
        <v>0</v>
      </c>
      <c r="M22" s="15">
        <v>1</v>
      </c>
      <c r="N22" s="15">
        <v>1</v>
      </c>
      <c r="P22" s="25">
        <f t="shared" si="2"/>
        <v>0</v>
      </c>
      <c r="R22" s="4">
        <f t="shared" si="3"/>
        <v>0</v>
      </c>
      <c r="T22" s="6">
        <f>+R22*(assessment!$J$273*assessment!$E$3)</f>
        <v>0</v>
      </c>
      <c r="V22" s="7">
        <f>+T22/payroll!F22</f>
        <v>0</v>
      </c>
      <c r="X22" s="6">
        <f>IF(V22&lt;$X$2,T22, +payroll!F22 * $X$2)</f>
        <v>0</v>
      </c>
      <c r="Z22" s="6">
        <f t="shared" si="4"/>
        <v>0</v>
      </c>
      <c r="AB22" t="e">
        <f t="shared" si="5"/>
        <v>#DIV/0!</v>
      </c>
    </row>
    <row r="23" spans="1:28" x14ac:dyDescent="0.2">
      <c r="A23" t="s">
        <v>33</v>
      </c>
      <c r="B23" t="s">
        <v>529</v>
      </c>
      <c r="D23" s="28">
        <v>0</v>
      </c>
      <c r="E23" s="28">
        <v>0</v>
      </c>
      <c r="F23" s="28">
        <v>0</v>
      </c>
      <c r="G23">
        <f t="shared" si="0"/>
        <v>0</v>
      </c>
      <c r="I23" s="25">
        <f t="shared" si="6"/>
        <v>0</v>
      </c>
      <c r="J23" s="7">
        <f>+IFR!AD23</f>
        <v>0</v>
      </c>
      <c r="K23" s="15">
        <f t="shared" si="1"/>
        <v>0.95</v>
      </c>
      <c r="L23" s="25">
        <f t="shared" si="7"/>
        <v>0</v>
      </c>
      <c r="M23" s="15">
        <v>1</v>
      </c>
      <c r="N23" s="15">
        <v>1</v>
      </c>
      <c r="P23" s="25">
        <f t="shared" si="2"/>
        <v>0</v>
      </c>
      <c r="R23" s="4">
        <f t="shared" si="3"/>
        <v>0</v>
      </c>
      <c r="T23" s="6">
        <f>+R23*(assessment!$J$273*assessment!$E$3)</f>
        <v>0</v>
      </c>
      <c r="V23" s="7">
        <f>+T23/payroll!F23</f>
        <v>0</v>
      </c>
      <c r="X23" s="6">
        <f>IF(V23&lt;$X$2,T23, +payroll!F23 * $X$2)</f>
        <v>0</v>
      </c>
      <c r="Z23" s="6">
        <f t="shared" si="4"/>
        <v>0</v>
      </c>
      <c r="AB23" t="e">
        <f t="shared" si="5"/>
        <v>#DIV/0!</v>
      </c>
    </row>
    <row r="24" spans="1:28" x14ac:dyDescent="0.2">
      <c r="A24" t="s">
        <v>34</v>
      </c>
      <c r="B24" t="s">
        <v>530</v>
      </c>
      <c r="D24" s="28">
        <v>0</v>
      </c>
      <c r="E24" s="28">
        <v>0</v>
      </c>
      <c r="F24" s="28">
        <v>0</v>
      </c>
      <c r="G24">
        <f t="shared" si="0"/>
        <v>0</v>
      </c>
      <c r="I24" s="25">
        <f t="shared" si="6"/>
        <v>0</v>
      </c>
      <c r="J24" s="7">
        <f>+IFR!AD24</f>
        <v>0</v>
      </c>
      <c r="K24" s="15">
        <f t="shared" si="1"/>
        <v>0.95</v>
      </c>
      <c r="L24" s="25">
        <f t="shared" si="7"/>
        <v>0</v>
      </c>
      <c r="M24" s="15">
        <v>1</v>
      </c>
      <c r="N24" s="15">
        <v>1</v>
      </c>
      <c r="P24" s="25">
        <f t="shared" si="2"/>
        <v>0</v>
      </c>
      <c r="R24" s="4">
        <f t="shared" si="3"/>
        <v>0</v>
      </c>
      <c r="T24" s="6">
        <f>+R24*(assessment!$J$273*assessment!$E$3)</f>
        <v>0</v>
      </c>
      <c r="V24" s="7">
        <f>+T24/payroll!F24</f>
        <v>0</v>
      </c>
      <c r="X24" s="6">
        <f>IF(V24&lt;$X$2,T24, +payroll!F24 * $X$2)</f>
        <v>0</v>
      </c>
      <c r="Z24" s="6">
        <f t="shared" si="4"/>
        <v>0</v>
      </c>
      <c r="AB24" t="e">
        <f t="shared" si="5"/>
        <v>#DIV/0!</v>
      </c>
    </row>
    <row r="25" spans="1:28" x14ac:dyDescent="0.2">
      <c r="A25" t="s">
        <v>35</v>
      </c>
      <c r="B25" t="s">
        <v>531</v>
      </c>
      <c r="D25" s="28">
        <v>0</v>
      </c>
      <c r="E25" s="28">
        <v>0</v>
      </c>
      <c r="F25" s="28">
        <v>0</v>
      </c>
      <c r="G25">
        <f t="shared" si="0"/>
        <v>0</v>
      </c>
      <c r="I25" s="25">
        <f t="shared" si="6"/>
        <v>0</v>
      </c>
      <c r="J25" s="7">
        <f>+IFR!AD25</f>
        <v>0</v>
      </c>
      <c r="K25" s="15">
        <f t="shared" si="1"/>
        <v>0.95</v>
      </c>
      <c r="L25" s="25">
        <f t="shared" si="7"/>
        <v>0</v>
      </c>
      <c r="M25" s="15">
        <v>1</v>
      </c>
      <c r="N25" s="15">
        <v>1</v>
      </c>
      <c r="P25" s="25">
        <f t="shared" si="2"/>
        <v>0</v>
      </c>
      <c r="R25" s="4">
        <f t="shared" si="3"/>
        <v>0</v>
      </c>
      <c r="T25" s="6">
        <f>+R25*(assessment!$J$273*assessment!$E$3)</f>
        <v>0</v>
      </c>
      <c r="V25" s="7">
        <f>+T25/payroll!F25</f>
        <v>0</v>
      </c>
      <c r="X25" s="6">
        <f>IF(V25&lt;$X$2,T25, +payroll!F25 * $X$2)</f>
        <v>0</v>
      </c>
      <c r="Z25" s="6">
        <f t="shared" si="4"/>
        <v>0</v>
      </c>
      <c r="AB25" t="e">
        <f t="shared" si="5"/>
        <v>#DIV/0!</v>
      </c>
    </row>
    <row r="26" spans="1:28" x14ac:dyDescent="0.2">
      <c r="A26" t="s">
        <v>36</v>
      </c>
      <c r="B26" t="s">
        <v>532</v>
      </c>
      <c r="D26" s="28">
        <v>0</v>
      </c>
      <c r="E26" s="28">
        <v>0</v>
      </c>
      <c r="F26" s="28">
        <v>0</v>
      </c>
      <c r="G26">
        <f t="shared" si="0"/>
        <v>0</v>
      </c>
      <c r="I26" s="25">
        <f t="shared" si="6"/>
        <v>0</v>
      </c>
      <c r="J26" s="7">
        <f>+IFR!AD26</f>
        <v>0</v>
      </c>
      <c r="K26" s="15">
        <f t="shared" si="1"/>
        <v>0.95</v>
      </c>
      <c r="L26" s="25">
        <f t="shared" si="7"/>
        <v>0</v>
      </c>
      <c r="M26" s="15">
        <v>1</v>
      </c>
      <c r="N26" s="15">
        <v>1</v>
      </c>
      <c r="P26" s="25">
        <f t="shared" si="2"/>
        <v>0</v>
      </c>
      <c r="R26" s="4">
        <f t="shared" si="3"/>
        <v>0</v>
      </c>
      <c r="T26" s="6">
        <f>+R26*(assessment!$J$273*assessment!$E$3)</f>
        <v>0</v>
      </c>
      <c r="V26" s="7">
        <f>+T26/payroll!F26</f>
        <v>0</v>
      </c>
      <c r="X26" s="6">
        <f>IF(V26&lt;$X$2,T26, +payroll!F26 * $X$2)</f>
        <v>0</v>
      </c>
      <c r="Z26" s="6">
        <f t="shared" si="4"/>
        <v>0</v>
      </c>
      <c r="AB26" t="e">
        <f t="shared" si="5"/>
        <v>#DIV/0!</v>
      </c>
    </row>
    <row r="27" spans="1:28" x14ac:dyDescent="0.2">
      <c r="A27" t="s">
        <v>37</v>
      </c>
      <c r="B27" t="s">
        <v>533</v>
      </c>
      <c r="D27" s="28">
        <v>0</v>
      </c>
      <c r="E27" s="28">
        <v>0</v>
      </c>
      <c r="F27" s="28">
        <v>0</v>
      </c>
      <c r="G27">
        <f t="shared" si="0"/>
        <v>0</v>
      </c>
      <c r="I27" s="25">
        <f t="shared" si="6"/>
        <v>0</v>
      </c>
      <c r="J27" s="7">
        <f>+IFR!AD27</f>
        <v>0</v>
      </c>
      <c r="K27" s="15">
        <f t="shared" si="1"/>
        <v>0.95</v>
      </c>
      <c r="L27" s="25">
        <f t="shared" si="7"/>
        <v>0</v>
      </c>
      <c r="M27" s="15">
        <v>1</v>
      </c>
      <c r="N27" s="15">
        <v>1</v>
      </c>
      <c r="P27" s="25">
        <f t="shared" si="2"/>
        <v>0</v>
      </c>
      <c r="R27" s="4">
        <f t="shared" si="3"/>
        <v>0</v>
      </c>
      <c r="T27" s="6">
        <f>+R27*(assessment!$J$273*assessment!$E$3)</f>
        <v>0</v>
      </c>
      <c r="V27" s="7">
        <f>+T27/payroll!F27</f>
        <v>0</v>
      </c>
      <c r="X27" s="6">
        <f>IF(V27&lt;$X$2,T27, +payroll!F27 * $X$2)</f>
        <v>0</v>
      </c>
      <c r="Z27" s="6">
        <f t="shared" si="4"/>
        <v>0</v>
      </c>
      <c r="AB27" t="e">
        <f t="shared" si="5"/>
        <v>#DIV/0!</v>
      </c>
    </row>
    <row r="28" spans="1:28" x14ac:dyDescent="0.2">
      <c r="A28" t="s">
        <v>38</v>
      </c>
      <c r="B28" t="s">
        <v>534</v>
      </c>
      <c r="D28" s="28">
        <v>1</v>
      </c>
      <c r="E28" s="28">
        <v>1</v>
      </c>
      <c r="F28" s="28">
        <v>0</v>
      </c>
      <c r="G28">
        <f t="shared" si="0"/>
        <v>2</v>
      </c>
      <c r="I28" s="25">
        <f t="shared" si="6"/>
        <v>0.66666666666666663</v>
      </c>
      <c r="J28" s="7">
        <f>+IFR!AD28</f>
        <v>5.0000000000000001E-3</v>
      </c>
      <c r="K28" s="15">
        <f t="shared" si="1"/>
        <v>0.95</v>
      </c>
      <c r="L28" s="25">
        <f t="shared" si="7"/>
        <v>0.6333333333333333</v>
      </c>
      <c r="M28" s="15">
        <v>1</v>
      </c>
      <c r="N28" s="15">
        <v>1</v>
      </c>
      <c r="P28" s="25">
        <f t="shared" si="2"/>
        <v>0.6333333333333333</v>
      </c>
      <c r="R28" s="4">
        <f t="shared" si="3"/>
        <v>8.6700388554636105E-5</v>
      </c>
      <c r="T28" s="6">
        <f>+R28*(assessment!$J$273*assessment!$E$3)</f>
        <v>600.94065772740043</v>
      </c>
      <c r="V28" s="7">
        <f>+T28/payroll!F28</f>
        <v>4.7267220987954033E-4</v>
      </c>
      <c r="X28" s="6">
        <f>IF(V28&lt;$X$2,T28, +payroll!F28 * $X$2)</f>
        <v>600.94065772740043</v>
      </c>
      <c r="Z28" s="6">
        <f t="shared" si="4"/>
        <v>0</v>
      </c>
      <c r="AB28">
        <f t="shared" si="5"/>
        <v>1</v>
      </c>
    </row>
    <row r="29" spans="1:28" x14ac:dyDescent="0.2">
      <c r="A29" t="s">
        <v>39</v>
      </c>
      <c r="B29" t="s">
        <v>535</v>
      </c>
      <c r="D29" s="28">
        <v>0</v>
      </c>
      <c r="E29" s="28">
        <v>0</v>
      </c>
      <c r="F29" s="28">
        <v>0</v>
      </c>
      <c r="G29">
        <f t="shared" si="0"/>
        <v>0</v>
      </c>
      <c r="I29" s="25">
        <f t="shared" si="6"/>
        <v>0</v>
      </c>
      <c r="J29" s="7">
        <f>+IFR!AD29</f>
        <v>0</v>
      </c>
      <c r="K29" s="15">
        <f t="shared" si="1"/>
        <v>0.95</v>
      </c>
      <c r="L29" s="25">
        <f t="shared" si="7"/>
        <v>0</v>
      </c>
      <c r="M29" s="15">
        <v>1</v>
      </c>
      <c r="N29" s="15">
        <v>1</v>
      </c>
      <c r="P29" s="25">
        <f t="shared" si="2"/>
        <v>0</v>
      </c>
      <c r="R29" s="4">
        <f t="shared" si="3"/>
        <v>0</v>
      </c>
      <c r="T29" s="6">
        <f>+R29*(assessment!$J$273*assessment!$E$3)</f>
        <v>0</v>
      </c>
      <c r="V29" s="7">
        <f>+T29/payroll!F29</f>
        <v>0</v>
      </c>
      <c r="X29" s="6">
        <f>IF(V29&lt;$X$2,T29, +payroll!F29 * $X$2)</f>
        <v>0</v>
      </c>
      <c r="Z29" s="6">
        <f t="shared" si="4"/>
        <v>0</v>
      </c>
      <c r="AB29" t="e">
        <f t="shared" si="5"/>
        <v>#DIV/0!</v>
      </c>
    </row>
    <row r="30" spans="1:28" x14ac:dyDescent="0.2">
      <c r="A30" t="s">
        <v>40</v>
      </c>
      <c r="B30" t="s">
        <v>536</v>
      </c>
      <c r="D30" s="28">
        <v>0</v>
      </c>
      <c r="E30" s="28">
        <v>0</v>
      </c>
      <c r="F30" s="28">
        <v>1</v>
      </c>
      <c r="G30">
        <f t="shared" si="0"/>
        <v>1</v>
      </c>
      <c r="I30" s="25">
        <f t="shared" si="6"/>
        <v>0.33333333333333331</v>
      </c>
      <c r="J30" s="7">
        <f>+IFR!AD30</f>
        <v>5.0000000000000001E-3</v>
      </c>
      <c r="K30" s="15">
        <f t="shared" si="1"/>
        <v>0.95</v>
      </c>
      <c r="L30" s="25">
        <f t="shared" si="7"/>
        <v>0.31666666666666665</v>
      </c>
      <c r="M30" s="15">
        <v>1</v>
      </c>
      <c r="N30" s="15">
        <v>1</v>
      </c>
      <c r="P30" s="25">
        <f t="shared" si="2"/>
        <v>0.31666666666666665</v>
      </c>
      <c r="R30" s="4">
        <f t="shared" si="3"/>
        <v>4.3350194277318052E-5</v>
      </c>
      <c r="T30" s="6">
        <f>+R30*(assessment!$J$273*assessment!$E$3)</f>
        <v>300.47032886370022</v>
      </c>
      <c r="V30" s="7">
        <f>+T30/payroll!F30</f>
        <v>8.7669856321783885E-5</v>
      </c>
      <c r="X30" s="6">
        <f>IF(V30&lt;$X$2,T30, +payroll!F30 * $X$2)</f>
        <v>300.47032886370022</v>
      </c>
      <c r="Z30" s="6">
        <f t="shared" si="4"/>
        <v>0</v>
      </c>
      <c r="AB30">
        <f t="shared" si="5"/>
        <v>1</v>
      </c>
    </row>
    <row r="31" spans="1:28" x14ac:dyDescent="0.2">
      <c r="A31" t="s">
        <v>41</v>
      </c>
      <c r="B31" t="s">
        <v>537</v>
      </c>
      <c r="D31" s="28">
        <v>1</v>
      </c>
      <c r="E31" s="28">
        <v>1</v>
      </c>
      <c r="F31" s="28">
        <v>2</v>
      </c>
      <c r="G31">
        <f t="shared" si="0"/>
        <v>4</v>
      </c>
      <c r="I31" s="25">
        <f t="shared" si="6"/>
        <v>1.3333333333333333</v>
      </c>
      <c r="J31" s="7">
        <f>+IFR!AD31</f>
        <v>2.4635339185016931E-3</v>
      </c>
      <c r="K31" s="15">
        <f t="shared" si="1"/>
        <v>0.95</v>
      </c>
      <c r="L31" s="25">
        <f t="shared" si="7"/>
        <v>1.2666666666666666</v>
      </c>
      <c r="M31" s="15">
        <v>1</v>
      </c>
      <c r="N31" s="15">
        <v>1</v>
      </c>
      <c r="P31" s="25">
        <f t="shared" si="2"/>
        <v>1.2666666666666666</v>
      </c>
      <c r="R31" s="4">
        <f t="shared" si="3"/>
        <v>1.7340077710927221E-4</v>
      </c>
      <c r="T31" s="6">
        <f>+R31*(assessment!$J$273*assessment!$E$3)</f>
        <v>1201.8813154548009</v>
      </c>
      <c r="V31" s="7">
        <f>+T31/payroll!F31</f>
        <v>1.5766686365737433E-5</v>
      </c>
      <c r="X31" s="6">
        <f>IF(V31&lt;$X$2,T31, +payroll!F31 * $X$2)</f>
        <v>1201.8813154548009</v>
      </c>
      <c r="Z31" s="6">
        <f t="shared" si="4"/>
        <v>0</v>
      </c>
      <c r="AB31">
        <f t="shared" si="5"/>
        <v>1</v>
      </c>
    </row>
    <row r="32" spans="1:28" x14ac:dyDescent="0.2">
      <c r="A32" t="s">
        <v>42</v>
      </c>
      <c r="B32" t="s">
        <v>43</v>
      </c>
      <c r="D32" s="28">
        <v>0</v>
      </c>
      <c r="E32" s="28">
        <v>0</v>
      </c>
      <c r="F32" s="28">
        <v>0</v>
      </c>
      <c r="G32">
        <f t="shared" si="0"/>
        <v>0</v>
      </c>
      <c r="I32" s="25">
        <f t="shared" si="6"/>
        <v>0</v>
      </c>
      <c r="J32" s="7">
        <f>+IFR!AD32</f>
        <v>0</v>
      </c>
      <c r="K32" s="15">
        <f t="shared" si="1"/>
        <v>0.95</v>
      </c>
      <c r="L32" s="25">
        <f t="shared" si="7"/>
        <v>0</v>
      </c>
      <c r="M32" s="15">
        <v>1</v>
      </c>
      <c r="N32" s="15">
        <v>1</v>
      </c>
      <c r="P32" s="25">
        <f t="shared" si="2"/>
        <v>0</v>
      </c>
      <c r="R32" s="4">
        <f t="shared" si="3"/>
        <v>0</v>
      </c>
      <c r="T32" s="6">
        <f>+R32*(assessment!$J$273*assessment!$E$3)</f>
        <v>0</v>
      </c>
      <c r="V32" s="7">
        <f>+T32/payroll!F32</f>
        <v>0</v>
      </c>
      <c r="X32" s="6">
        <f>IF(V32&lt;$X$2,T32, +payroll!F32 * $X$2)</f>
        <v>0</v>
      </c>
      <c r="Z32" s="6">
        <f t="shared" si="4"/>
        <v>0</v>
      </c>
      <c r="AB32" t="e">
        <f t="shared" si="5"/>
        <v>#DIV/0!</v>
      </c>
    </row>
    <row r="33" spans="1:28" x14ac:dyDescent="0.2">
      <c r="A33" t="s">
        <v>44</v>
      </c>
      <c r="B33" t="s">
        <v>45</v>
      </c>
      <c r="D33" s="28">
        <v>0</v>
      </c>
      <c r="E33" s="28">
        <v>0</v>
      </c>
      <c r="F33" s="28">
        <v>0</v>
      </c>
      <c r="G33">
        <f t="shared" si="0"/>
        <v>0</v>
      </c>
      <c r="I33" s="25">
        <f t="shared" si="6"/>
        <v>0</v>
      </c>
      <c r="J33" s="7">
        <f>+IFR!AD33</f>
        <v>0</v>
      </c>
      <c r="K33" s="15">
        <f t="shared" si="1"/>
        <v>0.95</v>
      </c>
      <c r="L33" s="25">
        <f t="shared" si="7"/>
        <v>0</v>
      </c>
      <c r="M33" s="15">
        <v>1</v>
      </c>
      <c r="N33" s="15">
        <v>1</v>
      </c>
      <c r="P33" s="25">
        <f t="shared" si="2"/>
        <v>0</v>
      </c>
      <c r="R33" s="4">
        <f t="shared" si="3"/>
        <v>0</v>
      </c>
      <c r="T33" s="6">
        <f>+R33*(assessment!$J$273*assessment!$E$3)</f>
        <v>0</v>
      </c>
      <c r="V33" s="7">
        <f>+T33/payroll!F33</f>
        <v>0</v>
      </c>
      <c r="X33" s="6">
        <f>IF(V33&lt;$X$2,T33, +payroll!F33 * $X$2)</f>
        <v>0</v>
      </c>
      <c r="Z33" s="6">
        <f t="shared" si="4"/>
        <v>0</v>
      </c>
      <c r="AB33" t="e">
        <f t="shared" si="5"/>
        <v>#DIV/0!</v>
      </c>
    </row>
    <row r="34" spans="1:28" x14ac:dyDescent="0.2">
      <c r="A34" t="s">
        <v>46</v>
      </c>
      <c r="B34" t="s">
        <v>47</v>
      </c>
      <c r="D34" s="28">
        <v>1</v>
      </c>
      <c r="E34" s="28">
        <v>1</v>
      </c>
      <c r="F34" s="28">
        <v>2</v>
      </c>
      <c r="G34">
        <f t="shared" si="0"/>
        <v>4</v>
      </c>
      <c r="I34" s="25">
        <f t="shared" si="6"/>
        <v>1.3333333333333333</v>
      </c>
      <c r="J34" s="7">
        <f>+IFR!AD34</f>
        <v>5.8211261345814808E-3</v>
      </c>
      <c r="K34" s="15">
        <f t="shared" si="1"/>
        <v>0.95</v>
      </c>
      <c r="L34" s="25">
        <f t="shared" si="7"/>
        <v>1.2666666666666666</v>
      </c>
      <c r="M34" s="15">
        <v>1</v>
      </c>
      <c r="N34" s="15">
        <v>1</v>
      </c>
      <c r="P34" s="25">
        <f t="shared" si="2"/>
        <v>1.2666666666666666</v>
      </c>
      <c r="R34" s="4">
        <f t="shared" si="3"/>
        <v>1.7340077710927221E-4</v>
      </c>
      <c r="T34" s="6">
        <f>+R34*(assessment!$J$273*assessment!$E$3)</f>
        <v>1201.8813154548009</v>
      </c>
      <c r="V34" s="7">
        <f>+T34/payroll!F34</f>
        <v>7.2767120180491457E-5</v>
      </c>
      <c r="X34" s="6">
        <f>IF(V34&lt;$X$2,T34, +payroll!F34 * $X$2)</f>
        <v>1201.8813154548009</v>
      </c>
      <c r="Z34" s="6">
        <f t="shared" si="4"/>
        <v>0</v>
      </c>
      <c r="AB34">
        <f t="shared" si="5"/>
        <v>1</v>
      </c>
    </row>
    <row r="35" spans="1:28" x14ac:dyDescent="0.2">
      <c r="A35" t="s">
        <v>48</v>
      </c>
      <c r="B35" t="s">
        <v>49</v>
      </c>
      <c r="D35" s="28">
        <v>43</v>
      </c>
      <c r="E35" s="28">
        <v>36</v>
      </c>
      <c r="F35" s="28">
        <v>24</v>
      </c>
      <c r="G35">
        <f t="shared" si="0"/>
        <v>103</v>
      </c>
      <c r="I35" s="25">
        <f t="shared" si="6"/>
        <v>34.333333333333336</v>
      </c>
      <c r="J35" s="7">
        <f>+IFR!AD35</f>
        <v>7.6406942284484025E-3</v>
      </c>
      <c r="K35" s="15">
        <f t="shared" si="1"/>
        <v>0.95</v>
      </c>
      <c r="L35" s="25">
        <f t="shared" si="7"/>
        <v>32.616666666666667</v>
      </c>
      <c r="M35" s="15">
        <v>1</v>
      </c>
      <c r="N35" s="15">
        <v>1</v>
      </c>
      <c r="P35" s="25">
        <f t="shared" si="2"/>
        <v>32.616666666666667</v>
      </c>
      <c r="R35" s="4">
        <f t="shared" si="3"/>
        <v>4.4650700105637597E-3</v>
      </c>
      <c r="T35" s="6">
        <f>+R35*(assessment!$J$273*assessment!$E$3)</f>
        <v>30948.443872961128</v>
      </c>
      <c r="V35" s="7">
        <f>+T35/payroll!F35</f>
        <v>1.5604012683045852E-4</v>
      </c>
      <c r="X35" s="6">
        <f>IF(V35&lt;$X$2,T35, +payroll!F35 * $X$2)</f>
        <v>30948.443872961128</v>
      </c>
      <c r="Z35" s="6">
        <f t="shared" si="4"/>
        <v>0</v>
      </c>
      <c r="AB35">
        <f t="shared" si="5"/>
        <v>1</v>
      </c>
    </row>
    <row r="36" spans="1:28" x14ac:dyDescent="0.2">
      <c r="A36" t="s">
        <v>50</v>
      </c>
      <c r="B36" t="s">
        <v>503</v>
      </c>
      <c r="D36" s="28">
        <v>9</v>
      </c>
      <c r="E36" s="28">
        <v>7</v>
      </c>
      <c r="F36" s="28">
        <v>8</v>
      </c>
      <c r="G36">
        <f t="shared" si="0"/>
        <v>24</v>
      </c>
      <c r="I36" s="25">
        <f t="shared" si="6"/>
        <v>8</v>
      </c>
      <c r="J36" s="7">
        <f>+IFR!AD36</f>
        <v>2.8923137270542562E-2</v>
      </c>
      <c r="K36" s="15">
        <f t="shared" si="1"/>
        <v>0.95</v>
      </c>
      <c r="L36" s="25">
        <f t="shared" si="7"/>
        <v>7.6</v>
      </c>
      <c r="M36" s="15">
        <v>1</v>
      </c>
      <c r="N36" s="15">
        <v>1</v>
      </c>
      <c r="P36" s="25">
        <f t="shared" si="2"/>
        <v>7.6</v>
      </c>
      <c r="R36" s="4">
        <f t="shared" si="3"/>
        <v>1.0404046626556333E-3</v>
      </c>
      <c r="T36" s="6">
        <f>+R36*(assessment!$J$273*assessment!$E$3)</f>
        <v>7211.2878927288057</v>
      </c>
      <c r="V36" s="7">
        <f>+T36/payroll!F36</f>
        <v>5.3619783760150419E-4</v>
      </c>
      <c r="X36" s="6">
        <f>IF(V36&lt;$X$2,T36, +payroll!F36 * $X$2)</f>
        <v>7211.2878927288057</v>
      </c>
      <c r="Z36" s="6">
        <f t="shared" si="4"/>
        <v>0</v>
      </c>
      <c r="AB36">
        <f t="shared" si="5"/>
        <v>1</v>
      </c>
    </row>
    <row r="37" spans="1:28" x14ac:dyDescent="0.2">
      <c r="A37" t="s">
        <v>51</v>
      </c>
      <c r="B37" t="s">
        <v>52</v>
      </c>
      <c r="D37" s="28">
        <v>25</v>
      </c>
      <c r="E37" s="28">
        <v>25</v>
      </c>
      <c r="F37" s="28">
        <v>15</v>
      </c>
      <c r="G37">
        <f t="shared" si="0"/>
        <v>65</v>
      </c>
      <c r="I37" s="25">
        <f t="shared" si="6"/>
        <v>21.666666666666668</v>
      </c>
      <c r="J37" s="7">
        <f>+IFR!AD37</f>
        <v>7.0965819946379807E-3</v>
      </c>
      <c r="K37" s="15">
        <f t="shared" ref="K37:K68" si="8">IF(+J37&lt;$E$268,$I$268,IF(J37&gt;$E$270,$I$270,$I$269))</f>
        <v>0.95</v>
      </c>
      <c r="L37" s="25">
        <f t="shared" si="7"/>
        <v>20.583333333333332</v>
      </c>
      <c r="M37" s="15">
        <v>1</v>
      </c>
      <c r="N37" s="15">
        <v>1</v>
      </c>
      <c r="P37" s="25">
        <f t="shared" si="2"/>
        <v>20.583333333333332</v>
      </c>
      <c r="R37" s="4">
        <f t="shared" si="3"/>
        <v>2.8177626280256737E-3</v>
      </c>
      <c r="T37" s="6">
        <f>+R37*(assessment!$J$273*assessment!$E$3)</f>
        <v>19530.571376140517</v>
      </c>
      <c r="V37" s="7">
        <f>+T37/payroll!F37</f>
        <v>1.2043531744649641E-4</v>
      </c>
      <c r="X37" s="6">
        <f>IF(V37&lt;$X$2,T37, +payroll!F37 * $X$2)</f>
        <v>19530.571376140517</v>
      </c>
      <c r="Z37" s="6">
        <f t="shared" si="4"/>
        <v>0</v>
      </c>
      <c r="AB37">
        <f t="shared" si="5"/>
        <v>1</v>
      </c>
    </row>
    <row r="38" spans="1:28" x14ac:dyDescent="0.2">
      <c r="A38" t="s">
        <v>53</v>
      </c>
      <c r="B38" t="s">
        <v>54</v>
      </c>
      <c r="D38" s="28">
        <v>8</v>
      </c>
      <c r="E38" s="28">
        <v>5</v>
      </c>
      <c r="F38" s="28">
        <v>4</v>
      </c>
      <c r="G38">
        <f t="shared" si="0"/>
        <v>17</v>
      </c>
      <c r="I38" s="25">
        <f t="shared" si="6"/>
        <v>5.666666666666667</v>
      </c>
      <c r="J38" s="7">
        <f>+IFR!AD38</f>
        <v>8.555934798984666E-3</v>
      </c>
      <c r="K38" s="15">
        <f t="shared" si="8"/>
        <v>0.95</v>
      </c>
      <c r="L38" s="25">
        <f t="shared" si="7"/>
        <v>5.3833333333333337</v>
      </c>
      <c r="M38" s="15">
        <v>1</v>
      </c>
      <c r="N38" s="15">
        <v>1</v>
      </c>
      <c r="P38" s="25">
        <f t="shared" si="2"/>
        <v>5.3833333333333337</v>
      </c>
      <c r="R38" s="4">
        <f t="shared" ref="R38:R62" si="9">+P38/$P$265</f>
        <v>7.3695330271440708E-4</v>
      </c>
      <c r="T38" s="6">
        <f>+R38*(assessment!$J$273*assessment!$E$3)</f>
        <v>5107.9955906829055</v>
      </c>
      <c r="V38" s="7">
        <f>+T38/payroll!F38</f>
        <v>1.300024239780403E-4</v>
      </c>
      <c r="X38" s="6">
        <f>IF(V38&lt;$X$2,T38, +payroll!F38 * $X$2)</f>
        <v>5107.9955906829055</v>
      </c>
      <c r="Z38" s="6">
        <f t="shared" si="4"/>
        <v>0</v>
      </c>
      <c r="AB38">
        <f t="shared" si="5"/>
        <v>1</v>
      </c>
    </row>
    <row r="39" spans="1:28" x14ac:dyDescent="0.2">
      <c r="A39" t="s">
        <v>55</v>
      </c>
      <c r="B39" t="s">
        <v>56</v>
      </c>
      <c r="D39" s="28">
        <v>3</v>
      </c>
      <c r="E39" s="28">
        <v>2</v>
      </c>
      <c r="F39" s="28">
        <v>0</v>
      </c>
      <c r="G39">
        <f t="shared" si="0"/>
        <v>5</v>
      </c>
      <c r="I39" s="25">
        <f t="shared" si="6"/>
        <v>1.6666666666666667</v>
      </c>
      <c r="J39" s="7">
        <f>+IFR!AD39</f>
        <v>6.7193263361782747E-3</v>
      </c>
      <c r="K39" s="15">
        <f t="shared" si="8"/>
        <v>0.95</v>
      </c>
      <c r="L39" s="25">
        <f t="shared" si="7"/>
        <v>1.5833333333333333</v>
      </c>
      <c r="M39" s="15">
        <v>1</v>
      </c>
      <c r="N39" s="15">
        <v>1</v>
      </c>
      <c r="P39" s="25">
        <f t="shared" si="2"/>
        <v>1.5833333333333333</v>
      </c>
      <c r="R39" s="4">
        <f t="shared" si="9"/>
        <v>2.1675097138659026E-4</v>
      </c>
      <c r="T39" s="6">
        <f>+R39*(assessment!$J$273*assessment!$E$3)</f>
        <v>1502.3516443185013</v>
      </c>
      <c r="V39" s="7">
        <f>+T39/payroll!F39</f>
        <v>2.3770184188911969E-4</v>
      </c>
      <c r="X39" s="6">
        <f>IF(V39&lt;$X$2,T39, +payroll!F39 * $X$2)</f>
        <v>1502.3516443185013</v>
      </c>
      <c r="Z39" s="6">
        <f t="shared" si="4"/>
        <v>0</v>
      </c>
      <c r="AB39">
        <f t="shared" si="5"/>
        <v>1</v>
      </c>
    </row>
    <row r="40" spans="1:28" x14ac:dyDescent="0.2">
      <c r="A40" t="s">
        <v>57</v>
      </c>
      <c r="B40" t="s">
        <v>58</v>
      </c>
      <c r="D40" s="28">
        <v>3</v>
      </c>
      <c r="E40" s="28">
        <v>2</v>
      </c>
      <c r="F40" s="28">
        <v>2</v>
      </c>
      <c r="G40">
        <f t="shared" si="0"/>
        <v>7</v>
      </c>
      <c r="I40" s="25">
        <f t="shared" si="6"/>
        <v>2.3333333333333335</v>
      </c>
      <c r="J40" s="7">
        <f>+IFR!AD40</f>
        <v>1.0867011276855207E-2</v>
      </c>
      <c r="K40" s="15">
        <f t="shared" si="8"/>
        <v>0.95</v>
      </c>
      <c r="L40" s="25">
        <f t="shared" si="7"/>
        <v>2.2166666666666668</v>
      </c>
      <c r="M40" s="15">
        <v>1</v>
      </c>
      <c r="N40" s="15">
        <v>1</v>
      </c>
      <c r="P40" s="25">
        <f t="shared" si="2"/>
        <v>2.2166666666666668</v>
      </c>
      <c r="R40" s="4">
        <f t="shared" si="9"/>
        <v>3.0345135994122639E-4</v>
      </c>
      <c r="T40" s="6">
        <f>+R40*(assessment!$J$273*assessment!$E$3)</f>
        <v>2103.292302045902</v>
      </c>
      <c r="V40" s="7">
        <f>+T40/payroll!F40</f>
        <v>2.1490543111095113E-4</v>
      </c>
      <c r="X40" s="6">
        <f>IF(V40&lt;$X$2,T40, +payroll!F40 * $X$2)</f>
        <v>2103.292302045902</v>
      </c>
      <c r="Z40" s="6">
        <f t="shared" si="4"/>
        <v>0</v>
      </c>
      <c r="AB40">
        <f t="shared" si="5"/>
        <v>1</v>
      </c>
    </row>
    <row r="41" spans="1:28" x14ac:dyDescent="0.2">
      <c r="A41" t="s">
        <v>59</v>
      </c>
      <c r="B41" t="s">
        <v>60</v>
      </c>
      <c r="D41" s="28">
        <v>0</v>
      </c>
      <c r="E41" s="28">
        <v>0</v>
      </c>
      <c r="F41" s="28">
        <v>0</v>
      </c>
      <c r="G41">
        <f t="shared" si="0"/>
        <v>0</v>
      </c>
      <c r="I41" s="25">
        <f t="shared" si="6"/>
        <v>0</v>
      </c>
      <c r="J41" s="7">
        <f>+IFR!AD41</f>
        <v>0</v>
      </c>
      <c r="K41" s="15">
        <f t="shared" si="8"/>
        <v>0.95</v>
      </c>
      <c r="L41" s="25">
        <f t="shared" si="7"/>
        <v>0</v>
      </c>
      <c r="M41" s="15">
        <v>1</v>
      </c>
      <c r="N41" s="15">
        <v>1</v>
      </c>
      <c r="P41" s="25">
        <f t="shared" si="2"/>
        <v>0</v>
      </c>
      <c r="R41" s="4">
        <f t="shared" si="9"/>
        <v>0</v>
      </c>
      <c r="T41" s="6">
        <f>+R41*(assessment!$J$273*assessment!$E$3)</f>
        <v>0</v>
      </c>
      <c r="V41" s="7">
        <f>+T41/payroll!F41</f>
        <v>0</v>
      </c>
      <c r="X41" s="6">
        <f>IF(V41&lt;$X$2,T41, +payroll!F41 * $X$2)</f>
        <v>0</v>
      </c>
      <c r="Z41" s="6">
        <f t="shared" si="4"/>
        <v>0</v>
      </c>
      <c r="AB41" t="e">
        <f t="shared" si="5"/>
        <v>#DIV/0!</v>
      </c>
    </row>
    <row r="42" spans="1:28" x14ac:dyDescent="0.2">
      <c r="A42" t="s">
        <v>61</v>
      </c>
      <c r="B42" t="s">
        <v>538</v>
      </c>
      <c r="D42" s="28">
        <v>0</v>
      </c>
      <c r="E42" s="28">
        <v>1</v>
      </c>
      <c r="F42" s="28">
        <v>0</v>
      </c>
      <c r="G42">
        <f t="shared" si="0"/>
        <v>1</v>
      </c>
      <c r="I42" s="25">
        <f t="shared" si="6"/>
        <v>0.33333333333333331</v>
      </c>
      <c r="J42" s="7">
        <f>+IFR!AD42</f>
        <v>3.3333333333333335E-3</v>
      </c>
      <c r="K42" s="15">
        <f t="shared" si="8"/>
        <v>0.95</v>
      </c>
      <c r="L42" s="25">
        <f t="shared" si="7"/>
        <v>0.31666666666666665</v>
      </c>
      <c r="M42" s="15">
        <v>1</v>
      </c>
      <c r="N42" s="15">
        <v>1</v>
      </c>
      <c r="P42" s="25">
        <f t="shared" si="2"/>
        <v>0.31666666666666665</v>
      </c>
      <c r="R42" s="4">
        <f t="shared" si="9"/>
        <v>4.3350194277318052E-5</v>
      </c>
      <c r="T42" s="6">
        <f>+R42*(assessment!$J$273*assessment!$E$3)</f>
        <v>300.47032886370022</v>
      </c>
      <c r="V42" s="7">
        <f>+T42/payroll!F42</f>
        <v>5.5137435991397232E-5</v>
      </c>
      <c r="X42" s="6">
        <f>IF(V42&lt;$X$2,T42, +payroll!F42 * $X$2)</f>
        <v>300.47032886370022</v>
      </c>
      <c r="Z42" s="6">
        <f t="shared" si="4"/>
        <v>0</v>
      </c>
      <c r="AB42">
        <f t="shared" si="5"/>
        <v>1</v>
      </c>
    </row>
    <row r="43" spans="1:28" x14ac:dyDescent="0.2">
      <c r="A43" t="s">
        <v>62</v>
      </c>
      <c r="B43" t="s">
        <v>63</v>
      </c>
      <c r="D43" s="28">
        <v>3</v>
      </c>
      <c r="E43" s="28">
        <v>1</v>
      </c>
      <c r="F43" s="28">
        <v>0</v>
      </c>
      <c r="G43">
        <f t="shared" si="0"/>
        <v>4</v>
      </c>
      <c r="I43" s="25">
        <f t="shared" si="6"/>
        <v>1.3333333333333333</v>
      </c>
      <c r="J43" s="7">
        <f>+IFR!AD43</f>
        <v>3.9196293617351566E-3</v>
      </c>
      <c r="K43" s="15">
        <f t="shared" si="8"/>
        <v>0.95</v>
      </c>
      <c r="L43" s="25">
        <f t="shared" si="7"/>
        <v>1.2666666666666666</v>
      </c>
      <c r="M43" s="15">
        <v>1</v>
      </c>
      <c r="N43" s="15">
        <v>1</v>
      </c>
      <c r="P43" s="25">
        <f t="shared" si="2"/>
        <v>1.2666666666666666</v>
      </c>
      <c r="R43" s="4">
        <f t="shared" si="9"/>
        <v>1.7340077710927221E-4</v>
      </c>
      <c r="T43" s="6">
        <f>+R43*(assessment!$J$273*assessment!$E$3)</f>
        <v>1201.8813154548009</v>
      </c>
      <c r="V43" s="7">
        <f>+T43/payroll!F43</f>
        <v>8.017211465954777E-5</v>
      </c>
      <c r="X43" s="6">
        <f>IF(V43&lt;$X$2,T43, +payroll!F43 * $X$2)</f>
        <v>1201.8813154548009</v>
      </c>
      <c r="Z43" s="6">
        <f t="shared" si="4"/>
        <v>0</v>
      </c>
      <c r="AB43">
        <f t="shared" si="5"/>
        <v>1</v>
      </c>
    </row>
    <row r="44" spans="1:28" x14ac:dyDescent="0.2">
      <c r="A44" t="s">
        <v>64</v>
      </c>
      <c r="B44" t="s">
        <v>539</v>
      </c>
      <c r="D44" s="28">
        <v>55</v>
      </c>
      <c r="E44" s="28">
        <v>53</v>
      </c>
      <c r="F44" s="28">
        <v>64</v>
      </c>
      <c r="G44">
        <f>SUM(D44:F44)</f>
        <v>172</v>
      </c>
      <c r="I44" s="25">
        <f>AVERAGE(D44:F44)</f>
        <v>57.333333333333336</v>
      </c>
      <c r="J44" s="7">
        <f>+IFR!AD44</f>
        <v>1.7594233185541479E-2</v>
      </c>
      <c r="K44" s="15">
        <f t="shared" si="8"/>
        <v>0.95</v>
      </c>
      <c r="L44" s="25">
        <f>+I44*K44</f>
        <v>54.466666666666669</v>
      </c>
      <c r="M44" s="15">
        <v>1</v>
      </c>
      <c r="N44" s="15">
        <v>1</v>
      </c>
      <c r="P44" s="25">
        <f>+L44*M44*N44</f>
        <v>54.466666666666669</v>
      </c>
      <c r="R44" s="4">
        <f t="shared" si="9"/>
        <v>7.456233415698706E-3</v>
      </c>
      <c r="T44" s="6">
        <f>+R44*(assessment!$J$273*assessment!$E$3)</f>
        <v>51680.896564556446</v>
      </c>
      <c r="V44" s="7">
        <f>+T44/payroll!F44</f>
        <v>3.6956930000291952E-4</v>
      </c>
      <c r="X44" s="6">
        <f>IF(V44&lt;$X$2,T44, +payroll!F44 * $X$2)</f>
        <v>51680.896564556446</v>
      </c>
      <c r="Z44" s="6">
        <f>+T44-X44</f>
        <v>0</v>
      </c>
      <c r="AB44">
        <f>+X44/T44</f>
        <v>1</v>
      </c>
    </row>
    <row r="45" spans="1:28" x14ac:dyDescent="0.2">
      <c r="A45" t="s">
        <v>569</v>
      </c>
      <c r="B45" t="s">
        <v>570</v>
      </c>
      <c r="D45" s="28">
        <v>0</v>
      </c>
      <c r="E45" s="28">
        <v>0</v>
      </c>
      <c r="F45" s="28">
        <v>0</v>
      </c>
      <c r="G45">
        <f>SUM(D45:F45)</f>
        <v>0</v>
      </c>
      <c r="I45" s="25">
        <f>AVERAGE(D45:F45)</f>
        <v>0</v>
      </c>
      <c r="J45" s="7">
        <f>+IFR!AD45</f>
        <v>0</v>
      </c>
      <c r="K45" s="15">
        <f t="shared" si="8"/>
        <v>0.95</v>
      </c>
      <c r="L45" s="25">
        <f>+I45*K45</f>
        <v>0</v>
      </c>
      <c r="M45" s="15">
        <v>1</v>
      </c>
      <c r="N45" s="15">
        <v>1</v>
      </c>
      <c r="P45" s="25">
        <f>+L45*M45*N45</f>
        <v>0</v>
      </c>
      <c r="R45" s="4">
        <f t="shared" si="9"/>
        <v>0</v>
      </c>
      <c r="T45" s="6">
        <f>+R45*(assessment!$J$273*assessment!$E$3)</f>
        <v>0</v>
      </c>
      <c r="V45" s="7">
        <f>+T45/payroll!F45</f>
        <v>0</v>
      </c>
      <c r="X45" s="6">
        <f>IF(V45&lt;$X$2,T45, +payroll!F45 * $X$2)</f>
        <v>0</v>
      </c>
      <c r="Z45" s="6">
        <f>+T45-X45</f>
        <v>0</v>
      </c>
      <c r="AB45" t="e">
        <f>+X45/T45</f>
        <v>#DIV/0!</v>
      </c>
    </row>
    <row r="46" spans="1:28" x14ac:dyDescent="0.2">
      <c r="A46" t="s">
        <v>65</v>
      </c>
      <c r="B46" t="s">
        <v>66</v>
      </c>
      <c r="D46" s="28">
        <v>0</v>
      </c>
      <c r="E46" s="28">
        <v>0</v>
      </c>
      <c r="F46" s="28">
        <v>2</v>
      </c>
      <c r="G46">
        <f>SUM(D46:F46)</f>
        <v>2</v>
      </c>
      <c r="I46" s="25">
        <f>AVERAGE(D46:F46)</f>
        <v>0.66666666666666663</v>
      </c>
      <c r="J46" s="7">
        <f>+IFR!AD46</f>
        <v>0.01</v>
      </c>
      <c r="K46" s="15">
        <f t="shared" si="8"/>
        <v>0.95</v>
      </c>
      <c r="L46" s="25">
        <f>+I46*K46</f>
        <v>0.6333333333333333</v>
      </c>
      <c r="M46" s="15">
        <v>1</v>
      </c>
      <c r="N46" s="15">
        <v>1</v>
      </c>
      <c r="P46" s="25">
        <f>+L46*M46*N46</f>
        <v>0.6333333333333333</v>
      </c>
      <c r="R46" s="4">
        <f t="shared" si="9"/>
        <v>8.6700388554636105E-5</v>
      </c>
      <c r="T46" s="6">
        <f>+R46*(assessment!$J$273*assessment!$E$3)</f>
        <v>600.94065772740043</v>
      </c>
      <c r="V46" s="7">
        <f>+T46/payroll!F46</f>
        <v>1.2760867533849948E-4</v>
      </c>
      <c r="X46" s="6">
        <f>IF(V46&lt;$X$2,T46, +payroll!F46 * $X$2)</f>
        <v>600.94065772740043</v>
      </c>
      <c r="Z46" s="6">
        <f>+T46-X46</f>
        <v>0</v>
      </c>
      <c r="AB46">
        <f>+X46/T46</f>
        <v>1</v>
      </c>
    </row>
    <row r="47" spans="1:28" x14ac:dyDescent="0.2">
      <c r="A47" t="s">
        <v>67</v>
      </c>
      <c r="B47" t="s">
        <v>68</v>
      </c>
      <c r="D47" s="28">
        <v>5</v>
      </c>
      <c r="E47" s="28">
        <v>4</v>
      </c>
      <c r="F47" s="28">
        <v>3</v>
      </c>
      <c r="G47">
        <f>SUM(D47:F47)</f>
        <v>12</v>
      </c>
      <c r="I47" s="25">
        <f>AVERAGE(D47:F47)</f>
        <v>4</v>
      </c>
      <c r="J47" s="7">
        <f>+IFR!AD47</f>
        <v>1.089863787880002E-2</v>
      </c>
      <c r="K47" s="15">
        <f t="shared" si="8"/>
        <v>0.95</v>
      </c>
      <c r="L47" s="25">
        <f>+I47*K47</f>
        <v>3.8</v>
      </c>
      <c r="M47" s="15">
        <v>1</v>
      </c>
      <c r="N47" s="15">
        <v>1</v>
      </c>
      <c r="P47" s="25">
        <f>+L47*M47*N47</f>
        <v>3.8</v>
      </c>
      <c r="R47" s="4">
        <f t="shared" si="9"/>
        <v>5.2020233132781663E-4</v>
      </c>
      <c r="T47" s="6">
        <f>+R47*(assessment!$J$273*assessment!$E$3)</f>
        <v>3605.6439463644028</v>
      </c>
      <c r="V47" s="7">
        <f>+T47/payroll!F47</f>
        <v>1.7601646557229575E-4</v>
      </c>
      <c r="X47" s="6">
        <f>IF(V47&lt;$X$2,T47, +payroll!F47 * $X$2)</f>
        <v>3605.6439463644028</v>
      </c>
      <c r="Z47" s="6">
        <f>+T47-X47</f>
        <v>0</v>
      </c>
      <c r="AB47">
        <f>+X47/T47</f>
        <v>1</v>
      </c>
    </row>
    <row r="48" spans="1:28" x14ac:dyDescent="0.2">
      <c r="A48" t="s">
        <v>69</v>
      </c>
      <c r="B48" t="s">
        <v>70</v>
      </c>
      <c r="D48" s="28">
        <v>0</v>
      </c>
      <c r="E48" s="28">
        <v>0</v>
      </c>
      <c r="F48" s="28">
        <v>0</v>
      </c>
      <c r="G48">
        <f>SUM(D48:F48)</f>
        <v>0</v>
      </c>
      <c r="I48" s="25">
        <f>AVERAGE(D48:F48)</f>
        <v>0</v>
      </c>
      <c r="J48" s="7">
        <f>+IFR!AD48</f>
        <v>0</v>
      </c>
      <c r="K48" s="15">
        <f t="shared" si="8"/>
        <v>0.95</v>
      </c>
      <c r="L48" s="25">
        <f>+I48*K48</f>
        <v>0</v>
      </c>
      <c r="M48" s="15">
        <v>1</v>
      </c>
      <c r="N48" s="15">
        <v>1</v>
      </c>
      <c r="P48" s="25">
        <f>+L48*M48*N48</f>
        <v>0</v>
      </c>
      <c r="R48" s="4">
        <f t="shared" si="9"/>
        <v>0</v>
      </c>
      <c r="T48" s="6">
        <f>+R48*(assessment!$J$273*assessment!$E$3)</f>
        <v>0</v>
      </c>
      <c r="V48" s="7">
        <f>+T48/payroll!F48</f>
        <v>0</v>
      </c>
      <c r="X48" s="6">
        <f>IF(V48&lt;$X$2,T48, +payroll!F48 * $X$2)</f>
        <v>0</v>
      </c>
      <c r="Z48" s="6">
        <f>+T48-X48</f>
        <v>0</v>
      </c>
      <c r="AB48" t="e">
        <f>+X48/T48</f>
        <v>#DIV/0!</v>
      </c>
    </row>
    <row r="49" spans="1:28" x14ac:dyDescent="0.2">
      <c r="A49" t="s">
        <v>71</v>
      </c>
      <c r="B49" t="s">
        <v>72</v>
      </c>
      <c r="D49" s="28">
        <v>0</v>
      </c>
      <c r="E49" s="28">
        <v>0</v>
      </c>
      <c r="F49" s="28">
        <v>0</v>
      </c>
      <c r="G49">
        <f t="shared" si="0"/>
        <v>0</v>
      </c>
      <c r="I49" s="25">
        <f t="shared" si="6"/>
        <v>0</v>
      </c>
      <c r="J49" s="7">
        <f>+IFR!AD49</f>
        <v>0</v>
      </c>
      <c r="K49" s="15">
        <f t="shared" si="8"/>
        <v>0.95</v>
      </c>
      <c r="L49" s="25">
        <f t="shared" si="7"/>
        <v>0</v>
      </c>
      <c r="M49" s="15">
        <v>1</v>
      </c>
      <c r="N49" s="15">
        <v>1</v>
      </c>
      <c r="P49" s="25">
        <f t="shared" si="2"/>
        <v>0</v>
      </c>
      <c r="R49" s="4">
        <f t="shared" si="9"/>
        <v>0</v>
      </c>
      <c r="T49" s="6">
        <f>+R49*(assessment!$J$273*assessment!$E$3)</f>
        <v>0</v>
      </c>
      <c r="V49" s="7">
        <f>+T49/payroll!F49</f>
        <v>0</v>
      </c>
      <c r="X49" s="6">
        <f>IF(V49&lt;$X$2,T49, +payroll!F49 * $X$2)</f>
        <v>0</v>
      </c>
      <c r="Z49" s="6">
        <f t="shared" si="4"/>
        <v>0</v>
      </c>
      <c r="AB49" t="e">
        <f t="shared" si="5"/>
        <v>#DIV/0!</v>
      </c>
    </row>
    <row r="50" spans="1:28" x14ac:dyDescent="0.2">
      <c r="A50" t="s">
        <v>73</v>
      </c>
      <c r="B50" t="s">
        <v>74</v>
      </c>
      <c r="D50" s="28">
        <v>0</v>
      </c>
      <c r="E50" s="28">
        <v>0</v>
      </c>
      <c r="F50" s="28">
        <v>0</v>
      </c>
      <c r="G50">
        <f t="shared" si="0"/>
        <v>0</v>
      </c>
      <c r="I50" s="25">
        <f t="shared" si="6"/>
        <v>0</v>
      </c>
      <c r="J50" s="7">
        <f>+IFR!AD50</f>
        <v>0</v>
      </c>
      <c r="K50" s="15">
        <f t="shared" si="8"/>
        <v>0.95</v>
      </c>
      <c r="L50" s="25">
        <f t="shared" si="7"/>
        <v>0</v>
      </c>
      <c r="M50" s="15">
        <v>1</v>
      </c>
      <c r="N50" s="15">
        <v>1</v>
      </c>
      <c r="P50" s="25">
        <f t="shared" si="2"/>
        <v>0</v>
      </c>
      <c r="R50" s="4">
        <f t="shared" si="9"/>
        <v>0</v>
      </c>
      <c r="T50" s="6">
        <f>+R50*(assessment!$J$273*assessment!$E$3)</f>
        <v>0</v>
      </c>
      <c r="V50" s="7">
        <f>+T50/payroll!F50</f>
        <v>0</v>
      </c>
      <c r="X50" s="6">
        <f>IF(V50&lt;$X$2,T50, +payroll!F50 * $X$2)</f>
        <v>0</v>
      </c>
      <c r="Z50" s="6">
        <f t="shared" si="4"/>
        <v>0</v>
      </c>
      <c r="AB50" t="e">
        <f t="shared" si="5"/>
        <v>#DIV/0!</v>
      </c>
    </row>
    <row r="51" spans="1:28" x14ac:dyDescent="0.2">
      <c r="A51" t="s">
        <v>75</v>
      </c>
      <c r="B51" t="s">
        <v>76</v>
      </c>
      <c r="D51" s="28">
        <v>0</v>
      </c>
      <c r="E51" s="28">
        <v>0</v>
      </c>
      <c r="F51" s="28">
        <v>1</v>
      </c>
      <c r="G51">
        <f t="shared" si="0"/>
        <v>1</v>
      </c>
      <c r="I51" s="25">
        <f t="shared" si="6"/>
        <v>0.33333333333333331</v>
      </c>
      <c r="J51" s="7">
        <f>+IFR!AD51</f>
        <v>5.0000000000000001E-3</v>
      </c>
      <c r="K51" s="15">
        <f t="shared" si="8"/>
        <v>0.95</v>
      </c>
      <c r="L51" s="25">
        <f t="shared" si="7"/>
        <v>0.31666666666666665</v>
      </c>
      <c r="M51" s="15">
        <v>1</v>
      </c>
      <c r="N51" s="15">
        <v>1</v>
      </c>
      <c r="P51" s="25">
        <f t="shared" si="2"/>
        <v>0.31666666666666665</v>
      </c>
      <c r="R51" s="4">
        <f t="shared" si="9"/>
        <v>4.3350194277318052E-5</v>
      </c>
      <c r="T51" s="6">
        <f>+R51*(assessment!$J$273*assessment!$E$3)</f>
        <v>300.47032886370022</v>
      </c>
      <c r="V51" s="7">
        <f>+T51/payroll!F51</f>
        <v>1.7307791129931606E-4</v>
      </c>
      <c r="X51" s="6">
        <f>IF(V51&lt;$X$2,T51, +payroll!F51 * $X$2)</f>
        <v>300.47032886370022</v>
      </c>
      <c r="Z51" s="6">
        <f t="shared" si="4"/>
        <v>0</v>
      </c>
      <c r="AB51">
        <f t="shared" si="5"/>
        <v>1</v>
      </c>
    </row>
    <row r="52" spans="1:28" x14ac:dyDescent="0.2">
      <c r="A52" t="s">
        <v>77</v>
      </c>
      <c r="B52" t="s">
        <v>78</v>
      </c>
      <c r="D52" s="28">
        <v>0</v>
      </c>
      <c r="E52" s="28">
        <v>0</v>
      </c>
      <c r="F52" s="28">
        <v>0</v>
      </c>
      <c r="G52">
        <f t="shared" si="0"/>
        <v>0</v>
      </c>
      <c r="I52" s="25">
        <f t="shared" si="6"/>
        <v>0</v>
      </c>
      <c r="J52" s="7">
        <f>+IFR!AD52</f>
        <v>0</v>
      </c>
      <c r="K52" s="15">
        <f t="shared" si="8"/>
        <v>0.95</v>
      </c>
      <c r="L52" s="25">
        <f t="shared" si="7"/>
        <v>0</v>
      </c>
      <c r="M52" s="15">
        <v>1</v>
      </c>
      <c r="N52" s="15">
        <v>1</v>
      </c>
      <c r="P52" s="25">
        <f t="shared" si="2"/>
        <v>0</v>
      </c>
      <c r="R52" s="4">
        <f t="shared" si="9"/>
        <v>0</v>
      </c>
      <c r="T52" s="6">
        <f>+R52*(assessment!$J$273*assessment!$E$3)</f>
        <v>0</v>
      </c>
      <c r="V52" s="7">
        <f>+T52/payroll!F52</f>
        <v>0</v>
      </c>
      <c r="X52" s="6">
        <f>IF(V52&lt;$X$2,T52, +payroll!F52 * $X$2)</f>
        <v>0</v>
      </c>
      <c r="Z52" s="6">
        <f t="shared" si="4"/>
        <v>0</v>
      </c>
      <c r="AB52" t="e">
        <f t="shared" si="5"/>
        <v>#DIV/0!</v>
      </c>
    </row>
    <row r="53" spans="1:28" x14ac:dyDescent="0.2">
      <c r="A53" t="s">
        <v>79</v>
      </c>
      <c r="B53" t="s">
        <v>80</v>
      </c>
      <c r="D53" s="28">
        <v>1</v>
      </c>
      <c r="E53" s="28">
        <v>0</v>
      </c>
      <c r="F53" s="28">
        <v>0</v>
      </c>
      <c r="G53">
        <f t="shared" si="0"/>
        <v>1</v>
      </c>
      <c r="I53" s="25">
        <f t="shared" si="6"/>
        <v>0.33333333333333331</v>
      </c>
      <c r="J53" s="7">
        <f>+IFR!AD53</f>
        <v>1.4797917764650659E-3</v>
      </c>
      <c r="K53" s="15">
        <f t="shared" si="8"/>
        <v>0.95</v>
      </c>
      <c r="L53" s="25">
        <f t="shared" si="7"/>
        <v>0.31666666666666665</v>
      </c>
      <c r="M53" s="15">
        <v>1</v>
      </c>
      <c r="N53" s="15">
        <v>1</v>
      </c>
      <c r="P53" s="25">
        <f t="shared" si="2"/>
        <v>0.31666666666666665</v>
      </c>
      <c r="R53" s="4">
        <f t="shared" si="9"/>
        <v>4.3350194277318052E-5</v>
      </c>
      <c r="T53" s="6">
        <f>+R53*(assessment!$J$273*assessment!$E$3)</f>
        <v>300.47032886370022</v>
      </c>
      <c r="V53" s="7">
        <f>+T53/payroll!F53</f>
        <v>3.8619175981957506E-5</v>
      </c>
      <c r="X53" s="6">
        <f>IF(V53&lt;$X$2,T53, +payroll!F53 * $X$2)</f>
        <v>300.47032886370022</v>
      </c>
      <c r="Z53" s="6">
        <f t="shared" si="4"/>
        <v>0</v>
      </c>
      <c r="AB53">
        <f t="shared" si="5"/>
        <v>1</v>
      </c>
    </row>
    <row r="54" spans="1:28" x14ac:dyDescent="0.2">
      <c r="A54" t="s">
        <v>81</v>
      </c>
      <c r="B54" t="s">
        <v>504</v>
      </c>
      <c r="D54" s="28">
        <v>3</v>
      </c>
      <c r="E54" s="28">
        <v>3</v>
      </c>
      <c r="F54" s="28">
        <v>2</v>
      </c>
      <c r="G54">
        <f t="shared" si="0"/>
        <v>8</v>
      </c>
      <c r="I54" s="25">
        <f t="shared" si="6"/>
        <v>2.6666666666666665</v>
      </c>
      <c r="J54" s="7">
        <f>+IFR!AD54</f>
        <v>8.0001724985203845E-3</v>
      </c>
      <c r="K54" s="15">
        <f t="shared" si="8"/>
        <v>0.95</v>
      </c>
      <c r="L54" s="25">
        <f t="shared" si="7"/>
        <v>2.5333333333333332</v>
      </c>
      <c r="M54" s="15">
        <v>1</v>
      </c>
      <c r="N54" s="15">
        <v>1</v>
      </c>
      <c r="P54" s="25">
        <f t="shared" si="2"/>
        <v>2.5333333333333332</v>
      </c>
      <c r="R54" s="4">
        <f t="shared" si="9"/>
        <v>3.4680155421854442E-4</v>
      </c>
      <c r="T54" s="6">
        <f>+R54*(assessment!$J$273*assessment!$E$3)</f>
        <v>2403.7626309096017</v>
      </c>
      <c r="V54" s="7">
        <f>+T54/payroll!F54</f>
        <v>1.2696349508129948E-4</v>
      </c>
      <c r="X54" s="6">
        <f>IF(V54&lt;$X$2,T54, +payroll!F54 * $X$2)</f>
        <v>2403.7626309096017</v>
      </c>
      <c r="Z54" s="6">
        <f t="shared" si="4"/>
        <v>0</v>
      </c>
      <c r="AB54">
        <f t="shared" si="5"/>
        <v>1</v>
      </c>
    </row>
    <row r="55" spans="1:28" x14ac:dyDescent="0.2">
      <c r="A55" t="s">
        <v>82</v>
      </c>
      <c r="B55" t="s">
        <v>83</v>
      </c>
      <c r="D55" s="28">
        <v>0</v>
      </c>
      <c r="E55" s="28">
        <v>0</v>
      </c>
      <c r="F55" s="28">
        <v>0</v>
      </c>
      <c r="G55">
        <f t="shared" si="0"/>
        <v>0</v>
      </c>
      <c r="I55" s="25">
        <f t="shared" si="6"/>
        <v>0</v>
      </c>
      <c r="J55" s="7">
        <f>+IFR!AD55</f>
        <v>0</v>
      </c>
      <c r="K55" s="15">
        <f t="shared" si="8"/>
        <v>0.95</v>
      </c>
      <c r="L55" s="25">
        <f t="shared" si="7"/>
        <v>0</v>
      </c>
      <c r="M55" s="15">
        <v>1</v>
      </c>
      <c r="N55" s="15">
        <v>1</v>
      </c>
      <c r="P55" s="25">
        <f t="shared" si="2"/>
        <v>0</v>
      </c>
      <c r="R55" s="4">
        <f t="shared" si="9"/>
        <v>0</v>
      </c>
      <c r="T55" s="6">
        <f>+R55*(assessment!$J$273*assessment!$E$3)</f>
        <v>0</v>
      </c>
      <c r="V55" s="7">
        <f>+T55/payroll!F55</f>
        <v>0</v>
      </c>
      <c r="X55" s="6">
        <f>IF(V55&lt;$X$2,T55, +payroll!F55 * $X$2)</f>
        <v>0</v>
      </c>
      <c r="Z55" s="6">
        <f t="shared" si="4"/>
        <v>0</v>
      </c>
      <c r="AB55" t="e">
        <f t="shared" si="5"/>
        <v>#DIV/0!</v>
      </c>
    </row>
    <row r="56" spans="1:28" x14ac:dyDescent="0.2">
      <c r="A56" t="s">
        <v>84</v>
      </c>
      <c r="B56" s="47" t="s">
        <v>573</v>
      </c>
      <c r="D56" s="28">
        <v>30</v>
      </c>
      <c r="E56" s="28">
        <v>49</v>
      </c>
      <c r="F56" s="28">
        <v>35</v>
      </c>
      <c r="G56">
        <f t="shared" ref="G56:G102" si="10">SUM(D56:F56)</f>
        <v>114</v>
      </c>
      <c r="I56" s="25">
        <f t="shared" ref="I56:I102" si="11">AVERAGE(D56:F56)</f>
        <v>38</v>
      </c>
      <c r="J56" s="7">
        <f>+IFR!AD56</f>
        <v>6.4691383537426969E-2</v>
      </c>
      <c r="K56" s="15">
        <f t="shared" si="8"/>
        <v>1</v>
      </c>
      <c r="L56" s="25">
        <f t="shared" ref="L56:L102" si="12">+I56*K56</f>
        <v>38</v>
      </c>
      <c r="M56" s="15">
        <v>1</v>
      </c>
      <c r="N56" s="15">
        <v>1</v>
      </c>
      <c r="P56" s="25">
        <f t="shared" ref="P56:P102" si="13">+L56*M56*N56</f>
        <v>38</v>
      </c>
      <c r="R56" s="4">
        <f t="shared" si="9"/>
        <v>5.2020233132781665E-3</v>
      </c>
      <c r="T56" s="6">
        <f>+R56*(assessment!$J$273*assessment!$E$3)</f>
        <v>36056.439463644034</v>
      </c>
      <c r="V56" s="7">
        <f>+T56/payroll!F56</f>
        <v>1.3996195538997168E-3</v>
      </c>
      <c r="X56" s="6">
        <f>IF(V56&lt;$X$2,T56, +payroll!F56 * $X$2)</f>
        <v>36056.439463644034</v>
      </c>
      <c r="Z56" s="6">
        <f t="shared" ref="Z56:Z102" si="14">+T56-X56</f>
        <v>0</v>
      </c>
      <c r="AB56">
        <f t="shared" ref="AB56:AB102" si="15">+X56/T56</f>
        <v>1</v>
      </c>
    </row>
    <row r="57" spans="1:28" x14ac:dyDescent="0.2">
      <c r="A57" t="s">
        <v>85</v>
      </c>
      <c r="B57" t="s">
        <v>86</v>
      </c>
      <c r="D57" s="28">
        <v>4</v>
      </c>
      <c r="E57" s="28">
        <v>2</v>
      </c>
      <c r="F57" s="28">
        <v>6</v>
      </c>
      <c r="G57">
        <f t="shared" si="10"/>
        <v>12</v>
      </c>
      <c r="I57" s="25">
        <f t="shared" si="11"/>
        <v>4</v>
      </c>
      <c r="J57" s="7">
        <f>+IFR!AD57</f>
        <v>1.3179110484606585E-2</v>
      </c>
      <c r="K57" s="15">
        <f t="shared" si="8"/>
        <v>0.95</v>
      </c>
      <c r="L57" s="25">
        <f t="shared" si="12"/>
        <v>3.8</v>
      </c>
      <c r="M57" s="15">
        <v>1</v>
      </c>
      <c r="N57" s="15">
        <v>1</v>
      </c>
      <c r="P57" s="25">
        <f t="shared" si="13"/>
        <v>3.8</v>
      </c>
      <c r="R57" s="4">
        <f t="shared" si="9"/>
        <v>5.2020233132781663E-4</v>
      </c>
      <c r="T57" s="6">
        <f>+R57*(assessment!$J$273*assessment!$E$3)</f>
        <v>3605.6439463644028</v>
      </c>
      <c r="V57" s="7">
        <f>+T57/payroll!F57</f>
        <v>2.7379500161092582E-4</v>
      </c>
      <c r="X57" s="6">
        <f>IF(V57&lt;$X$2,T57, +payroll!F57 * $X$2)</f>
        <v>3605.6439463644028</v>
      </c>
      <c r="Z57" s="6">
        <f t="shared" si="14"/>
        <v>0</v>
      </c>
      <c r="AB57">
        <f t="shared" si="15"/>
        <v>1</v>
      </c>
    </row>
    <row r="58" spans="1:28" x14ac:dyDescent="0.2">
      <c r="A58" t="s">
        <v>87</v>
      </c>
      <c r="B58" t="s">
        <v>88</v>
      </c>
      <c r="D58" s="28">
        <v>431</v>
      </c>
      <c r="E58" s="28">
        <v>407</v>
      </c>
      <c r="F58" s="28">
        <v>373</v>
      </c>
      <c r="G58">
        <f t="shared" si="10"/>
        <v>1211</v>
      </c>
      <c r="I58" s="25">
        <f t="shared" si="11"/>
        <v>403.66666666666669</v>
      </c>
      <c r="J58" s="7">
        <f>+IFR!AD58</f>
        <v>4.8050560558587335E-2</v>
      </c>
      <c r="K58" s="15">
        <f t="shared" si="8"/>
        <v>1</v>
      </c>
      <c r="L58" s="25">
        <f t="shared" si="12"/>
        <v>403.66666666666669</v>
      </c>
      <c r="M58" s="15">
        <v>1</v>
      </c>
      <c r="N58" s="15">
        <v>1</v>
      </c>
      <c r="P58" s="25">
        <f t="shared" si="13"/>
        <v>403.66666666666669</v>
      </c>
      <c r="R58" s="4">
        <f t="shared" si="9"/>
        <v>5.5260089757718074E-2</v>
      </c>
      <c r="T58" s="6">
        <f>+R58*(assessment!$J$273*assessment!$E$3)</f>
        <v>383020.5981620432</v>
      </c>
      <c r="V58" s="7">
        <f>+T58/payroll!F58</f>
        <v>8.5543275008408473E-4</v>
      </c>
      <c r="X58" s="6">
        <f>IF(V58&lt;$X$2,T58, +payroll!F58 * $X$2)</f>
        <v>383020.5981620432</v>
      </c>
      <c r="Z58" s="6">
        <f t="shared" si="14"/>
        <v>0</v>
      </c>
      <c r="AB58">
        <f t="shared" si="15"/>
        <v>1</v>
      </c>
    </row>
    <row r="59" spans="1:28" x14ac:dyDescent="0.2">
      <c r="A59" t="s">
        <v>89</v>
      </c>
      <c r="B59" s="47" t="s">
        <v>571</v>
      </c>
      <c r="D59" s="28">
        <v>2</v>
      </c>
      <c r="E59" s="28">
        <v>0</v>
      </c>
      <c r="F59" s="28">
        <v>0</v>
      </c>
      <c r="G59">
        <f t="shared" si="10"/>
        <v>2</v>
      </c>
      <c r="I59" s="25">
        <f t="shared" si="11"/>
        <v>0.66666666666666663</v>
      </c>
      <c r="J59" s="7">
        <f>+IFR!AD59</f>
        <v>3.3333333333333335E-3</v>
      </c>
      <c r="K59" s="15">
        <f t="shared" si="8"/>
        <v>0.95</v>
      </c>
      <c r="L59" s="25">
        <f t="shared" si="12"/>
        <v>0.6333333333333333</v>
      </c>
      <c r="M59" s="15">
        <v>1</v>
      </c>
      <c r="N59" s="15">
        <v>1</v>
      </c>
      <c r="P59" s="25">
        <f t="shared" si="13"/>
        <v>0.6333333333333333</v>
      </c>
      <c r="R59" s="4">
        <f t="shared" si="9"/>
        <v>8.6700388554636105E-5</v>
      </c>
      <c r="T59" s="6">
        <f>+R59*(assessment!$J$273*assessment!$E$3)</f>
        <v>600.94065772740043</v>
      </c>
      <c r="V59" s="7">
        <f>+T59/payroll!F59</f>
        <v>3.1980516893087958E-4</v>
      </c>
      <c r="X59" s="6">
        <f>IF(V59&lt;$X$2,T59, +payroll!F59 * $X$2)</f>
        <v>600.94065772740043</v>
      </c>
      <c r="Z59" s="6">
        <f t="shared" si="14"/>
        <v>0</v>
      </c>
      <c r="AB59">
        <f t="shared" si="15"/>
        <v>1</v>
      </c>
    </row>
    <row r="60" spans="1:28" x14ac:dyDescent="0.2">
      <c r="A60" t="s">
        <v>90</v>
      </c>
      <c r="B60" t="s">
        <v>91</v>
      </c>
      <c r="D60" s="28">
        <v>0</v>
      </c>
      <c r="E60" s="28">
        <v>0</v>
      </c>
      <c r="F60" s="28">
        <v>0</v>
      </c>
      <c r="G60">
        <f t="shared" si="10"/>
        <v>0</v>
      </c>
      <c r="I60" s="25">
        <f t="shared" si="11"/>
        <v>0</v>
      </c>
      <c r="J60" s="7">
        <f>+IFR!AD60</f>
        <v>0</v>
      </c>
      <c r="K60" s="15">
        <f t="shared" si="8"/>
        <v>0.95</v>
      </c>
      <c r="L60" s="25">
        <f t="shared" si="12"/>
        <v>0</v>
      </c>
      <c r="M60" s="15">
        <v>1</v>
      </c>
      <c r="N60" s="15">
        <v>1</v>
      </c>
      <c r="P60" s="25">
        <f t="shared" si="13"/>
        <v>0</v>
      </c>
      <c r="R60" s="4">
        <f t="shared" si="9"/>
        <v>0</v>
      </c>
      <c r="T60" s="6">
        <f>+R60*(assessment!$J$273*assessment!$E$3)</f>
        <v>0</v>
      </c>
      <c r="V60" s="7">
        <f>+T60/payroll!F60</f>
        <v>0</v>
      </c>
      <c r="X60" s="6">
        <f>IF(V60&lt;$X$2,T60, +payroll!F60 * $X$2)</f>
        <v>0</v>
      </c>
      <c r="Z60" s="6">
        <f t="shared" si="14"/>
        <v>0</v>
      </c>
      <c r="AB60" t="e">
        <f t="shared" si="15"/>
        <v>#DIV/0!</v>
      </c>
    </row>
    <row r="61" spans="1:28" x14ac:dyDescent="0.2">
      <c r="A61" t="s">
        <v>92</v>
      </c>
      <c r="B61" t="s">
        <v>93</v>
      </c>
      <c r="D61" s="28">
        <v>0</v>
      </c>
      <c r="E61" s="28">
        <v>0</v>
      </c>
      <c r="F61" s="28">
        <v>0</v>
      </c>
      <c r="G61">
        <f t="shared" si="10"/>
        <v>0</v>
      </c>
      <c r="I61" s="25">
        <f t="shared" si="11"/>
        <v>0</v>
      </c>
      <c r="J61" s="7">
        <f>+IFR!AD61</f>
        <v>0</v>
      </c>
      <c r="K61" s="15">
        <f t="shared" si="8"/>
        <v>0.95</v>
      </c>
      <c r="L61" s="25">
        <f t="shared" si="12"/>
        <v>0</v>
      </c>
      <c r="M61" s="15">
        <v>1</v>
      </c>
      <c r="N61" s="15">
        <v>1</v>
      </c>
      <c r="P61" s="25">
        <f t="shared" si="13"/>
        <v>0</v>
      </c>
      <c r="R61" s="4">
        <f t="shared" si="9"/>
        <v>0</v>
      </c>
      <c r="T61" s="6">
        <f>+R61*(assessment!$J$273*assessment!$E$3)</f>
        <v>0</v>
      </c>
      <c r="V61" s="7">
        <f>+T61/payroll!F61</f>
        <v>0</v>
      </c>
      <c r="X61" s="6">
        <f>IF(V61&lt;$X$2,T61, +payroll!F61 * $X$2)</f>
        <v>0</v>
      </c>
      <c r="Z61" s="6">
        <f t="shared" si="14"/>
        <v>0</v>
      </c>
      <c r="AB61" t="e">
        <f t="shared" si="15"/>
        <v>#DIV/0!</v>
      </c>
    </row>
    <row r="62" spans="1:28" x14ac:dyDescent="0.2">
      <c r="A62" t="s">
        <v>496</v>
      </c>
      <c r="B62" t="s">
        <v>497</v>
      </c>
      <c r="D62" s="28">
        <v>5</v>
      </c>
      <c r="E62" s="28">
        <v>6</v>
      </c>
      <c r="F62" s="28">
        <v>5</v>
      </c>
      <c r="G62">
        <f>SUM(D62:F62)</f>
        <v>16</v>
      </c>
      <c r="I62" s="25">
        <f>AVERAGE(D62:F62)</f>
        <v>5.333333333333333</v>
      </c>
      <c r="J62" s="7">
        <f>+IFR!AD62</f>
        <v>3.389516063477914E-2</v>
      </c>
      <c r="K62" s="15">
        <f t="shared" si="8"/>
        <v>0.95</v>
      </c>
      <c r="L62" s="25">
        <f>+I62*K62</f>
        <v>5.0666666666666664</v>
      </c>
      <c r="M62" s="15">
        <v>1</v>
      </c>
      <c r="N62" s="15">
        <v>1</v>
      </c>
      <c r="P62" s="25">
        <f>+L62*M62*N62</f>
        <v>5.0666666666666664</v>
      </c>
      <c r="R62" s="4">
        <f t="shared" si="9"/>
        <v>6.9360310843708884E-4</v>
      </c>
      <c r="T62" s="6">
        <f>+R62*(assessment!$J$273*assessment!$E$3)</f>
        <v>4807.5252618192035</v>
      </c>
      <c r="V62" s="7">
        <f>+T62/payroll!F62</f>
        <v>6.7084890828877604E-4</v>
      </c>
      <c r="X62" s="6">
        <f>IF(V62&lt;$X$2,T62, +payroll!F62 * $X$2)</f>
        <v>4807.5252618192035</v>
      </c>
      <c r="Z62" s="6">
        <f>+T62-X62</f>
        <v>0</v>
      </c>
      <c r="AB62">
        <f>+X62/T62</f>
        <v>1</v>
      </c>
    </row>
    <row r="63" spans="1:28" x14ac:dyDescent="0.2">
      <c r="A63" t="s">
        <v>94</v>
      </c>
      <c r="B63" t="s">
        <v>498</v>
      </c>
      <c r="D63" s="28">
        <v>0</v>
      </c>
      <c r="E63" s="28">
        <v>0</v>
      </c>
      <c r="F63" s="28">
        <v>0</v>
      </c>
      <c r="G63">
        <f t="shared" si="10"/>
        <v>0</v>
      </c>
      <c r="I63" s="25">
        <f t="shared" si="11"/>
        <v>0</v>
      </c>
      <c r="J63" s="7">
        <f>+IFR!AD63</f>
        <v>0</v>
      </c>
      <c r="K63" s="15">
        <f t="shared" si="8"/>
        <v>0.95</v>
      </c>
      <c r="L63" s="25">
        <f t="shared" si="12"/>
        <v>0</v>
      </c>
      <c r="M63" s="15">
        <v>1</v>
      </c>
      <c r="N63" s="15">
        <v>1</v>
      </c>
      <c r="P63" s="25">
        <f t="shared" si="13"/>
        <v>0</v>
      </c>
      <c r="R63" s="4">
        <f t="shared" ref="R63:R81" si="16">+P63/$P$265</f>
        <v>0</v>
      </c>
      <c r="T63" s="6">
        <f>+R63*(assessment!$J$273*assessment!$E$3)</f>
        <v>0</v>
      </c>
      <c r="V63" s="7">
        <f>+T63/payroll!F63</f>
        <v>0</v>
      </c>
      <c r="X63" s="6">
        <f>IF(V63&lt;$X$2,T63, +payroll!F63 * $X$2)</f>
        <v>0</v>
      </c>
      <c r="Z63" s="6">
        <f t="shared" si="14"/>
        <v>0</v>
      </c>
      <c r="AB63" t="e">
        <f t="shared" si="15"/>
        <v>#DIV/0!</v>
      </c>
    </row>
    <row r="64" spans="1:28" x14ac:dyDescent="0.2">
      <c r="A64" t="s">
        <v>95</v>
      </c>
      <c r="B64" t="s">
        <v>96</v>
      </c>
      <c r="D64" s="28">
        <v>1</v>
      </c>
      <c r="E64" s="28">
        <v>1</v>
      </c>
      <c r="F64" s="28">
        <v>0</v>
      </c>
      <c r="G64">
        <f t="shared" si="10"/>
        <v>2</v>
      </c>
      <c r="I64" s="25">
        <f t="shared" si="11"/>
        <v>0.66666666666666663</v>
      </c>
      <c r="J64" s="7">
        <f>+IFR!AD64</f>
        <v>2.7477134646066372E-3</v>
      </c>
      <c r="K64" s="15">
        <f t="shared" si="8"/>
        <v>0.95</v>
      </c>
      <c r="L64" s="25">
        <f t="shared" si="12"/>
        <v>0.6333333333333333</v>
      </c>
      <c r="M64" s="15">
        <v>1</v>
      </c>
      <c r="N64" s="15">
        <v>1</v>
      </c>
      <c r="P64" s="25">
        <f t="shared" si="13"/>
        <v>0.6333333333333333</v>
      </c>
      <c r="R64" s="4">
        <f t="shared" si="16"/>
        <v>8.6700388554636105E-5</v>
      </c>
      <c r="T64" s="6">
        <f>+R64*(assessment!$J$273*assessment!$E$3)</f>
        <v>600.94065772740043</v>
      </c>
      <c r="V64" s="7">
        <f>+T64/payroll!F64</f>
        <v>4.2351689899213741E-5</v>
      </c>
      <c r="X64" s="6">
        <f>IF(V64&lt;$X$2,T64, +payroll!F64 * $X$2)</f>
        <v>600.94065772740043</v>
      </c>
      <c r="Z64" s="6">
        <f t="shared" si="14"/>
        <v>0</v>
      </c>
      <c r="AB64">
        <f t="shared" si="15"/>
        <v>1</v>
      </c>
    </row>
    <row r="65" spans="1:28" x14ac:dyDescent="0.2">
      <c r="A65" t="s">
        <v>97</v>
      </c>
      <c r="B65" t="s">
        <v>98</v>
      </c>
      <c r="D65" s="28">
        <v>6</v>
      </c>
      <c r="E65" s="28">
        <v>3</v>
      </c>
      <c r="F65" s="28">
        <v>7</v>
      </c>
      <c r="G65">
        <f t="shared" si="10"/>
        <v>16</v>
      </c>
      <c r="I65" s="25">
        <f t="shared" si="11"/>
        <v>5.333333333333333</v>
      </c>
      <c r="J65" s="7">
        <f>+IFR!AD65</f>
        <v>1.5198090906644124E-2</v>
      </c>
      <c r="K65" s="15">
        <f t="shared" si="8"/>
        <v>0.95</v>
      </c>
      <c r="L65" s="25">
        <f t="shared" si="12"/>
        <v>5.0666666666666664</v>
      </c>
      <c r="M65" s="15">
        <v>1</v>
      </c>
      <c r="N65" s="15">
        <v>1</v>
      </c>
      <c r="P65" s="25">
        <f t="shared" si="13"/>
        <v>5.0666666666666664</v>
      </c>
      <c r="R65" s="4">
        <f t="shared" si="16"/>
        <v>6.9360310843708884E-4</v>
      </c>
      <c r="T65" s="6">
        <f>+R65*(assessment!$J$273*assessment!$E$3)</f>
        <v>4807.5252618192035</v>
      </c>
      <c r="V65" s="7">
        <f>+T65/payroll!F65</f>
        <v>2.7207844951465611E-4</v>
      </c>
      <c r="X65" s="6">
        <f>IF(V65&lt;$X$2,T65, +payroll!F65 * $X$2)</f>
        <v>4807.5252618192035</v>
      </c>
      <c r="Z65" s="6">
        <f t="shared" si="14"/>
        <v>0</v>
      </c>
      <c r="AB65">
        <f t="shared" si="15"/>
        <v>1</v>
      </c>
    </row>
    <row r="66" spans="1:28" x14ac:dyDescent="0.2">
      <c r="A66" t="s">
        <v>99</v>
      </c>
      <c r="B66" t="s">
        <v>100</v>
      </c>
      <c r="D66" s="28">
        <v>17</v>
      </c>
      <c r="E66" s="28">
        <v>10</v>
      </c>
      <c r="F66" s="28">
        <v>4</v>
      </c>
      <c r="G66">
        <f t="shared" si="10"/>
        <v>31</v>
      </c>
      <c r="I66" s="25">
        <f t="shared" si="11"/>
        <v>10.333333333333334</v>
      </c>
      <c r="J66" s="7">
        <f>+IFR!AD66</f>
        <v>5.4387177231948062E-3</v>
      </c>
      <c r="K66" s="15">
        <f t="shared" si="8"/>
        <v>0.95</v>
      </c>
      <c r="L66" s="25">
        <f t="shared" si="12"/>
        <v>9.8166666666666664</v>
      </c>
      <c r="M66" s="15">
        <v>1</v>
      </c>
      <c r="N66" s="15">
        <v>1</v>
      </c>
      <c r="P66" s="25">
        <f t="shared" si="13"/>
        <v>9.8166666666666664</v>
      </c>
      <c r="R66" s="4">
        <f t="shared" si="16"/>
        <v>1.3438560225968598E-3</v>
      </c>
      <c r="T66" s="6">
        <f>+R66*(assessment!$J$273*assessment!$E$3)</f>
        <v>9314.5801947747077</v>
      </c>
      <c r="V66" s="7">
        <f>+T66/payroll!F66</f>
        <v>1.2691508128763007E-4</v>
      </c>
      <c r="X66" s="6">
        <f>IF(V66&lt;$X$2,T66, +payroll!F66 * $X$2)</f>
        <v>9314.5801947747077</v>
      </c>
      <c r="Z66" s="6">
        <f t="shared" si="14"/>
        <v>0</v>
      </c>
      <c r="AB66">
        <f t="shared" si="15"/>
        <v>1</v>
      </c>
    </row>
    <row r="67" spans="1:28" x14ac:dyDescent="0.2">
      <c r="A67" t="s">
        <v>101</v>
      </c>
      <c r="B67" t="s">
        <v>540</v>
      </c>
      <c r="D67" s="28">
        <v>1</v>
      </c>
      <c r="E67" s="28">
        <v>3</v>
      </c>
      <c r="F67" s="28">
        <v>9</v>
      </c>
      <c r="G67">
        <f t="shared" si="10"/>
        <v>13</v>
      </c>
      <c r="I67" s="25">
        <f t="shared" si="11"/>
        <v>4.333333333333333</v>
      </c>
      <c r="J67" s="7">
        <f>+IFR!AD67</f>
        <v>8.6979576249620553E-3</v>
      </c>
      <c r="K67" s="15">
        <f t="shared" si="8"/>
        <v>0.95</v>
      </c>
      <c r="L67" s="25">
        <f t="shared" si="12"/>
        <v>4.1166666666666663</v>
      </c>
      <c r="M67" s="15">
        <v>1</v>
      </c>
      <c r="N67" s="15">
        <v>1</v>
      </c>
      <c r="P67" s="25">
        <f t="shared" si="13"/>
        <v>4.1166666666666663</v>
      </c>
      <c r="R67" s="4">
        <f t="shared" si="16"/>
        <v>5.6355252560513465E-4</v>
      </c>
      <c r="T67" s="6">
        <f>+R67*(assessment!$J$273*assessment!$E$3)</f>
        <v>3906.114275228103</v>
      </c>
      <c r="V67" s="7">
        <f>+T67/payroll!F67</f>
        <v>1.1236586720199463E-4</v>
      </c>
      <c r="X67" s="6">
        <f>IF(V67&lt;$X$2,T67, +payroll!F67 * $X$2)</f>
        <v>3906.114275228103</v>
      </c>
      <c r="Z67" s="6">
        <f t="shared" si="14"/>
        <v>0</v>
      </c>
      <c r="AB67">
        <f t="shared" si="15"/>
        <v>1</v>
      </c>
    </row>
    <row r="68" spans="1:28" x14ac:dyDescent="0.2">
      <c r="A68" t="s">
        <v>102</v>
      </c>
      <c r="B68" t="s">
        <v>103</v>
      </c>
      <c r="D68" s="28">
        <v>0</v>
      </c>
      <c r="E68" s="28">
        <v>0</v>
      </c>
      <c r="F68" s="28">
        <v>0</v>
      </c>
      <c r="G68">
        <f t="shared" si="10"/>
        <v>0</v>
      </c>
      <c r="I68" s="25">
        <f t="shared" si="11"/>
        <v>0</v>
      </c>
      <c r="J68" s="7">
        <f>+IFR!AD68</f>
        <v>0</v>
      </c>
      <c r="K68" s="15">
        <f t="shared" si="8"/>
        <v>0.95</v>
      </c>
      <c r="L68" s="25">
        <f t="shared" si="12"/>
        <v>0</v>
      </c>
      <c r="M68" s="15">
        <v>1</v>
      </c>
      <c r="N68" s="15">
        <v>1</v>
      </c>
      <c r="P68" s="25">
        <f t="shared" si="13"/>
        <v>0</v>
      </c>
      <c r="R68" s="4">
        <f t="shared" si="16"/>
        <v>0</v>
      </c>
      <c r="T68" s="6">
        <f>+R68*(assessment!$J$273*assessment!$E$3)</f>
        <v>0</v>
      </c>
      <c r="V68" s="7">
        <f>+T68/payroll!F68</f>
        <v>0</v>
      </c>
      <c r="X68" s="6">
        <f>IF(V68&lt;$X$2,T68, +payroll!F68 * $X$2)</f>
        <v>0</v>
      </c>
      <c r="Z68" s="6">
        <f t="shared" si="14"/>
        <v>0</v>
      </c>
      <c r="AB68" t="e">
        <f t="shared" si="15"/>
        <v>#DIV/0!</v>
      </c>
    </row>
    <row r="69" spans="1:28" x14ac:dyDescent="0.2">
      <c r="A69" t="s">
        <v>104</v>
      </c>
      <c r="B69" t="s">
        <v>105</v>
      </c>
      <c r="D69" s="28">
        <v>0</v>
      </c>
      <c r="E69" s="28">
        <v>0</v>
      </c>
      <c r="F69" s="28">
        <v>0</v>
      </c>
      <c r="G69">
        <f t="shared" si="10"/>
        <v>0</v>
      </c>
      <c r="I69" s="25">
        <f t="shared" si="11"/>
        <v>0</v>
      </c>
      <c r="J69" s="7">
        <f>+IFR!AD69</f>
        <v>0</v>
      </c>
      <c r="K69" s="15">
        <f t="shared" ref="K69:K100" si="17">IF(+J69&lt;$E$268,$I$268,IF(J69&gt;$E$270,$I$270,$I$269))</f>
        <v>0.95</v>
      </c>
      <c r="L69" s="25">
        <f t="shared" si="12"/>
        <v>0</v>
      </c>
      <c r="M69" s="15">
        <v>1</v>
      </c>
      <c r="N69" s="15">
        <v>1</v>
      </c>
      <c r="P69" s="25">
        <f t="shared" si="13"/>
        <v>0</v>
      </c>
      <c r="R69" s="4">
        <f t="shared" si="16"/>
        <v>0</v>
      </c>
      <c r="T69" s="6">
        <f>+R69*(assessment!$J$273*assessment!$E$3)</f>
        <v>0</v>
      </c>
      <c r="V69" s="7">
        <f>+T69/payroll!F69</f>
        <v>0</v>
      </c>
      <c r="X69" s="6">
        <f>IF(V69&lt;$X$2,T69, +payroll!F69 * $X$2)</f>
        <v>0</v>
      </c>
      <c r="Z69" s="6">
        <f t="shared" si="14"/>
        <v>0</v>
      </c>
      <c r="AB69" t="e">
        <f t="shared" si="15"/>
        <v>#DIV/0!</v>
      </c>
    </row>
    <row r="70" spans="1:28" x14ac:dyDescent="0.2">
      <c r="A70" t="s">
        <v>106</v>
      </c>
      <c r="B70" t="s">
        <v>107</v>
      </c>
      <c r="D70" s="28">
        <v>25</v>
      </c>
      <c r="E70" s="28">
        <v>8</v>
      </c>
      <c r="F70" s="28">
        <v>16</v>
      </c>
      <c r="G70">
        <f t="shared" si="10"/>
        <v>49</v>
      </c>
      <c r="I70" s="25">
        <f t="shared" si="11"/>
        <v>16.333333333333332</v>
      </c>
      <c r="J70" s="7">
        <f>+IFR!AD70</f>
        <v>2.5068049826395388E-2</v>
      </c>
      <c r="K70" s="15">
        <f t="shared" si="17"/>
        <v>0.95</v>
      </c>
      <c r="L70" s="25">
        <f t="shared" si="12"/>
        <v>15.516666666666664</v>
      </c>
      <c r="M70" s="15">
        <v>1</v>
      </c>
      <c r="N70" s="15">
        <v>1</v>
      </c>
      <c r="P70" s="25">
        <f t="shared" si="13"/>
        <v>15.516666666666664</v>
      </c>
      <c r="R70" s="4">
        <f t="shared" si="16"/>
        <v>2.1241595195885844E-3</v>
      </c>
      <c r="T70" s="6">
        <f>+R70*(assessment!$J$273*assessment!$E$3)</f>
        <v>14723.046114321311</v>
      </c>
      <c r="V70" s="7">
        <f>+T70/payroll!F70</f>
        <v>4.8665777750584317E-4</v>
      </c>
      <c r="X70" s="6">
        <f>IF(V70&lt;$X$2,T70, +payroll!F70 * $X$2)</f>
        <v>14723.046114321311</v>
      </c>
      <c r="Z70" s="6">
        <f t="shared" si="14"/>
        <v>0</v>
      </c>
      <c r="AB70">
        <f t="shared" si="15"/>
        <v>1</v>
      </c>
    </row>
    <row r="71" spans="1:28" x14ac:dyDescent="0.2">
      <c r="A71" t="s">
        <v>108</v>
      </c>
      <c r="B71" t="s">
        <v>109</v>
      </c>
      <c r="D71" s="28">
        <v>0</v>
      </c>
      <c r="E71" s="28">
        <v>0</v>
      </c>
      <c r="F71" s="28">
        <v>0</v>
      </c>
      <c r="G71">
        <f t="shared" si="10"/>
        <v>0</v>
      </c>
      <c r="I71" s="25">
        <f t="shared" si="11"/>
        <v>0</v>
      </c>
      <c r="J71" s="7">
        <f>+IFR!AD71</f>
        <v>0</v>
      </c>
      <c r="K71" s="15">
        <f t="shared" si="17"/>
        <v>0.95</v>
      </c>
      <c r="L71" s="25">
        <f t="shared" si="12"/>
        <v>0</v>
      </c>
      <c r="M71" s="15">
        <v>1</v>
      </c>
      <c r="N71" s="15">
        <v>1</v>
      </c>
      <c r="P71" s="25">
        <f t="shared" si="13"/>
        <v>0</v>
      </c>
      <c r="R71" s="4">
        <f t="shared" si="16"/>
        <v>0</v>
      </c>
      <c r="T71" s="6">
        <f>+R71*(assessment!$J$273*assessment!$E$3)</f>
        <v>0</v>
      </c>
      <c r="V71" s="7">
        <f>+T71/payroll!F71</f>
        <v>0</v>
      </c>
      <c r="X71" s="6">
        <f>IF(V71&lt;$X$2,T71, +payroll!F71 * $X$2)</f>
        <v>0</v>
      </c>
      <c r="Z71" s="6">
        <f t="shared" si="14"/>
        <v>0</v>
      </c>
      <c r="AB71" t="e">
        <f t="shared" si="15"/>
        <v>#DIV/0!</v>
      </c>
    </row>
    <row r="72" spans="1:28" x14ac:dyDescent="0.2">
      <c r="A72" t="s">
        <v>110</v>
      </c>
      <c r="B72" t="s">
        <v>111</v>
      </c>
      <c r="D72" s="28">
        <v>0</v>
      </c>
      <c r="E72" s="28">
        <v>0</v>
      </c>
      <c r="F72" s="28">
        <v>0</v>
      </c>
      <c r="G72">
        <f t="shared" si="10"/>
        <v>0</v>
      </c>
      <c r="I72" s="25">
        <f t="shared" si="11"/>
        <v>0</v>
      </c>
      <c r="J72" s="7">
        <f>+IFR!AD72</f>
        <v>0</v>
      </c>
      <c r="K72" s="15">
        <f t="shared" si="17"/>
        <v>0.95</v>
      </c>
      <c r="L72" s="25">
        <f t="shared" si="12"/>
        <v>0</v>
      </c>
      <c r="M72" s="15">
        <v>1</v>
      </c>
      <c r="N72" s="15">
        <v>1</v>
      </c>
      <c r="P72" s="25">
        <f t="shared" si="13"/>
        <v>0</v>
      </c>
      <c r="R72" s="4">
        <f t="shared" si="16"/>
        <v>0</v>
      </c>
      <c r="T72" s="6">
        <f>+R72*(assessment!$J$273*assessment!$E$3)</f>
        <v>0</v>
      </c>
      <c r="V72" s="7">
        <f>+T72/payroll!F72</f>
        <v>0</v>
      </c>
      <c r="X72" s="6">
        <f>IF(V72&lt;$X$2,T72, +payroll!F72 * $X$2)</f>
        <v>0</v>
      </c>
      <c r="Z72" s="6">
        <f t="shared" si="14"/>
        <v>0</v>
      </c>
      <c r="AB72" t="e">
        <f t="shared" si="15"/>
        <v>#DIV/0!</v>
      </c>
    </row>
    <row r="73" spans="1:28" x14ac:dyDescent="0.2">
      <c r="A73" t="s">
        <v>112</v>
      </c>
      <c r="B73" t="s">
        <v>113</v>
      </c>
      <c r="D73" s="28">
        <v>0</v>
      </c>
      <c r="E73" s="28">
        <v>0</v>
      </c>
      <c r="F73" s="28">
        <v>0</v>
      </c>
      <c r="G73">
        <f t="shared" si="10"/>
        <v>0</v>
      </c>
      <c r="I73" s="25">
        <f t="shared" si="11"/>
        <v>0</v>
      </c>
      <c r="J73" s="7">
        <f>+IFR!AD73</f>
        <v>0</v>
      </c>
      <c r="K73" s="15">
        <f t="shared" si="17"/>
        <v>0.95</v>
      </c>
      <c r="L73" s="25">
        <f t="shared" si="12"/>
        <v>0</v>
      </c>
      <c r="M73" s="15">
        <v>1</v>
      </c>
      <c r="N73" s="15">
        <v>1</v>
      </c>
      <c r="P73" s="25">
        <f t="shared" si="13"/>
        <v>0</v>
      </c>
      <c r="R73" s="4">
        <f t="shared" si="16"/>
        <v>0</v>
      </c>
      <c r="T73" s="6">
        <f>+R73*(assessment!$J$273*assessment!$E$3)</f>
        <v>0</v>
      </c>
      <c r="V73" s="7">
        <f>+T73/payroll!F73</f>
        <v>0</v>
      </c>
      <c r="X73" s="6">
        <f>IF(V73&lt;$X$2,T73, +payroll!F73 * $X$2)</f>
        <v>0</v>
      </c>
      <c r="Z73" s="6">
        <f t="shared" si="14"/>
        <v>0</v>
      </c>
      <c r="AB73" t="e">
        <f t="shared" si="15"/>
        <v>#DIV/0!</v>
      </c>
    </row>
    <row r="74" spans="1:28" x14ac:dyDescent="0.2">
      <c r="A74" t="s">
        <v>114</v>
      </c>
      <c r="B74" t="s">
        <v>115</v>
      </c>
      <c r="D74" s="28">
        <v>2</v>
      </c>
      <c r="E74" s="28">
        <v>0</v>
      </c>
      <c r="F74" s="28">
        <v>0</v>
      </c>
      <c r="G74">
        <f t="shared" si="10"/>
        <v>2</v>
      </c>
      <c r="I74" s="25">
        <f t="shared" si="11"/>
        <v>0.66666666666666663</v>
      </c>
      <c r="J74" s="7">
        <f>+IFR!AD74</f>
        <v>3.3333333333333335E-3</v>
      </c>
      <c r="K74" s="15">
        <f t="shared" si="17"/>
        <v>0.95</v>
      </c>
      <c r="L74" s="25">
        <f t="shared" si="12"/>
        <v>0.6333333333333333</v>
      </c>
      <c r="M74" s="15">
        <v>1</v>
      </c>
      <c r="N74" s="15">
        <v>1</v>
      </c>
      <c r="P74" s="25">
        <f t="shared" si="13"/>
        <v>0.6333333333333333</v>
      </c>
      <c r="R74" s="4">
        <f t="shared" si="16"/>
        <v>8.6700388554636105E-5</v>
      </c>
      <c r="T74" s="6">
        <f>+R74*(assessment!$J$273*assessment!$E$3)</f>
        <v>600.94065772740043</v>
      </c>
      <c r="V74" s="7">
        <f>+T74/payroll!F74</f>
        <v>1.9566741916346388E-4</v>
      </c>
      <c r="X74" s="6">
        <f>IF(V74&lt;$X$2,T74, +payroll!F74 * $X$2)</f>
        <v>600.94065772740043</v>
      </c>
      <c r="Z74" s="6">
        <f t="shared" si="14"/>
        <v>0</v>
      </c>
      <c r="AB74">
        <f t="shared" si="15"/>
        <v>1</v>
      </c>
    </row>
    <row r="75" spans="1:28" x14ac:dyDescent="0.2">
      <c r="A75" t="s">
        <v>116</v>
      </c>
      <c r="B75" t="s">
        <v>117</v>
      </c>
      <c r="D75" s="28">
        <v>0</v>
      </c>
      <c r="E75" s="28">
        <v>0</v>
      </c>
      <c r="F75" s="28">
        <v>0</v>
      </c>
      <c r="G75">
        <f t="shared" si="10"/>
        <v>0</v>
      </c>
      <c r="I75" s="25">
        <f t="shared" si="11"/>
        <v>0</v>
      </c>
      <c r="J75" s="7">
        <f>+IFR!AD75</f>
        <v>0</v>
      </c>
      <c r="K75" s="15">
        <f t="shared" si="17"/>
        <v>0.95</v>
      </c>
      <c r="L75" s="25">
        <f t="shared" si="12"/>
        <v>0</v>
      </c>
      <c r="M75" s="15">
        <v>1</v>
      </c>
      <c r="N75" s="15">
        <v>1</v>
      </c>
      <c r="P75" s="25">
        <f t="shared" si="13"/>
        <v>0</v>
      </c>
      <c r="R75" s="4">
        <f t="shared" si="16"/>
        <v>0</v>
      </c>
      <c r="T75" s="6">
        <f>+R75*(assessment!$J$273*assessment!$E$3)</f>
        <v>0</v>
      </c>
      <c r="V75" s="7">
        <f>+T75/payroll!F75</f>
        <v>0</v>
      </c>
      <c r="X75" s="6">
        <f>IF(V75&lt;$X$2,T75, +payroll!F75 * $X$2)</f>
        <v>0</v>
      </c>
      <c r="Z75" s="6">
        <f t="shared" si="14"/>
        <v>0</v>
      </c>
      <c r="AB75" t="e">
        <f t="shared" si="15"/>
        <v>#DIV/0!</v>
      </c>
    </row>
    <row r="76" spans="1:28" x14ac:dyDescent="0.2">
      <c r="A76" t="s">
        <v>118</v>
      </c>
      <c r="B76" t="s">
        <v>119</v>
      </c>
      <c r="D76" s="28">
        <v>0</v>
      </c>
      <c r="E76" s="28">
        <v>0</v>
      </c>
      <c r="F76" s="28">
        <v>3</v>
      </c>
      <c r="G76">
        <f t="shared" si="10"/>
        <v>3</v>
      </c>
      <c r="I76" s="25">
        <f t="shared" si="11"/>
        <v>1</v>
      </c>
      <c r="J76" s="7">
        <f>+IFR!AD76</f>
        <v>8.8941595019270698E-3</v>
      </c>
      <c r="K76" s="15">
        <f t="shared" si="17"/>
        <v>0.95</v>
      </c>
      <c r="L76" s="25">
        <f t="shared" si="12"/>
        <v>0.95</v>
      </c>
      <c r="M76" s="15">
        <v>1</v>
      </c>
      <c r="N76" s="15">
        <v>1</v>
      </c>
      <c r="P76" s="25">
        <f t="shared" si="13"/>
        <v>0.95</v>
      </c>
      <c r="R76" s="4">
        <f t="shared" si="16"/>
        <v>1.3005058283195416E-4</v>
      </c>
      <c r="T76" s="6">
        <f>+R76*(assessment!$J$273*assessment!$E$3)</f>
        <v>901.41098659110071</v>
      </c>
      <c r="V76" s="7">
        <f>+T76/payroll!F76</f>
        <v>8.174202148479214E-5</v>
      </c>
      <c r="X76" s="6">
        <f>IF(V76&lt;$X$2,T76, +payroll!F76 * $X$2)</f>
        <v>901.41098659110071</v>
      </c>
      <c r="Z76" s="6">
        <f t="shared" si="14"/>
        <v>0</v>
      </c>
      <c r="AB76">
        <f t="shared" si="15"/>
        <v>1</v>
      </c>
    </row>
    <row r="77" spans="1:28" x14ac:dyDescent="0.2">
      <c r="A77" t="s">
        <v>120</v>
      </c>
      <c r="B77" t="s">
        <v>121</v>
      </c>
      <c r="D77" s="28">
        <v>0</v>
      </c>
      <c r="E77" s="28">
        <v>0</v>
      </c>
      <c r="F77" s="28">
        <v>0</v>
      </c>
      <c r="G77">
        <f t="shared" si="10"/>
        <v>0</v>
      </c>
      <c r="I77" s="25">
        <f t="shared" si="11"/>
        <v>0</v>
      </c>
      <c r="J77" s="7">
        <f>+IFR!AD77</f>
        <v>0</v>
      </c>
      <c r="K77" s="15">
        <f t="shared" si="17"/>
        <v>0.95</v>
      </c>
      <c r="L77" s="25">
        <f t="shared" si="12"/>
        <v>0</v>
      </c>
      <c r="M77" s="15">
        <v>1</v>
      </c>
      <c r="N77" s="15">
        <v>1</v>
      </c>
      <c r="P77" s="25">
        <f t="shared" si="13"/>
        <v>0</v>
      </c>
      <c r="R77" s="4">
        <f t="shared" si="16"/>
        <v>0</v>
      </c>
      <c r="T77" s="6">
        <f>+R77*(assessment!$J$273*assessment!$E$3)</f>
        <v>0</v>
      </c>
      <c r="V77" s="7">
        <f>+T77/payroll!F77</f>
        <v>0</v>
      </c>
      <c r="X77" s="6">
        <f>IF(V77&lt;$X$2,T77, +payroll!F77 * $X$2)</f>
        <v>0</v>
      </c>
      <c r="Z77" s="6">
        <f t="shared" si="14"/>
        <v>0</v>
      </c>
      <c r="AB77" t="e">
        <f t="shared" si="15"/>
        <v>#DIV/0!</v>
      </c>
    </row>
    <row r="78" spans="1:28" x14ac:dyDescent="0.2">
      <c r="A78" t="s">
        <v>122</v>
      </c>
      <c r="B78" t="s">
        <v>123</v>
      </c>
      <c r="D78" s="28">
        <v>0</v>
      </c>
      <c r="E78" s="28">
        <v>2</v>
      </c>
      <c r="F78" s="28">
        <v>0</v>
      </c>
      <c r="G78">
        <f t="shared" si="10"/>
        <v>2</v>
      </c>
      <c r="I78" s="25">
        <f t="shared" si="11"/>
        <v>0.66666666666666663</v>
      </c>
      <c r="J78" s="7">
        <f>+IFR!AD78</f>
        <v>6.6666666666666671E-3</v>
      </c>
      <c r="K78" s="15">
        <f t="shared" si="17"/>
        <v>0.95</v>
      </c>
      <c r="L78" s="25">
        <f t="shared" si="12"/>
        <v>0.6333333333333333</v>
      </c>
      <c r="M78" s="15">
        <v>1</v>
      </c>
      <c r="N78" s="15">
        <v>1</v>
      </c>
      <c r="P78" s="25">
        <f t="shared" si="13"/>
        <v>0.6333333333333333</v>
      </c>
      <c r="R78" s="4">
        <f t="shared" si="16"/>
        <v>8.6700388554636105E-5</v>
      </c>
      <c r="T78" s="6">
        <f>+R78*(assessment!$J$273*assessment!$E$3)</f>
        <v>600.94065772740043</v>
      </c>
      <c r="V78" s="7">
        <f>+T78/payroll!F78</f>
        <v>2.1698453386266887E-4</v>
      </c>
      <c r="X78" s="6">
        <f>IF(V78&lt;$X$2,T78, +payroll!F78 * $X$2)</f>
        <v>600.94065772740043</v>
      </c>
      <c r="Z78" s="6">
        <f t="shared" si="14"/>
        <v>0</v>
      </c>
      <c r="AB78">
        <f t="shared" si="15"/>
        <v>1</v>
      </c>
    </row>
    <row r="79" spans="1:28" x14ac:dyDescent="0.2">
      <c r="A79" t="s">
        <v>124</v>
      </c>
      <c r="B79" t="s">
        <v>505</v>
      </c>
      <c r="D79" s="28">
        <v>0</v>
      </c>
      <c r="E79" s="28">
        <v>1</v>
      </c>
      <c r="F79" s="28">
        <v>0</v>
      </c>
      <c r="G79">
        <f t="shared" si="10"/>
        <v>1</v>
      </c>
      <c r="I79" s="25">
        <f t="shared" si="11"/>
        <v>0.33333333333333331</v>
      </c>
      <c r="J79" s="7">
        <f>+IFR!AD79</f>
        <v>3.3333333333333335E-3</v>
      </c>
      <c r="K79" s="15">
        <f t="shared" si="17"/>
        <v>0.95</v>
      </c>
      <c r="L79" s="25">
        <f t="shared" si="12"/>
        <v>0.31666666666666665</v>
      </c>
      <c r="M79" s="15">
        <v>1</v>
      </c>
      <c r="N79" s="15">
        <v>1</v>
      </c>
      <c r="P79" s="25">
        <f t="shared" si="13"/>
        <v>0.31666666666666665</v>
      </c>
      <c r="R79" s="4">
        <f t="shared" si="16"/>
        <v>4.3350194277318052E-5</v>
      </c>
      <c r="T79" s="6">
        <f>+R79*(assessment!$J$273*assessment!$E$3)</f>
        <v>300.47032886370022</v>
      </c>
      <c r="V79" s="7">
        <f>+T79/payroll!F79</f>
        <v>2.0700291740258862E-4</v>
      </c>
      <c r="X79" s="6">
        <f>IF(V79&lt;$X$2,T79, +payroll!F79 * $X$2)</f>
        <v>300.47032886370022</v>
      </c>
      <c r="Z79" s="6">
        <f t="shared" si="14"/>
        <v>0</v>
      </c>
      <c r="AB79">
        <f t="shared" si="15"/>
        <v>1</v>
      </c>
    </row>
    <row r="80" spans="1:28" x14ac:dyDescent="0.2">
      <c r="A80" t="s">
        <v>125</v>
      </c>
      <c r="B80" t="s">
        <v>126</v>
      </c>
      <c r="D80" s="28">
        <v>1</v>
      </c>
      <c r="E80" s="28">
        <v>2</v>
      </c>
      <c r="F80" s="28">
        <v>1</v>
      </c>
      <c r="G80">
        <f t="shared" si="10"/>
        <v>4</v>
      </c>
      <c r="I80" s="25">
        <f t="shared" si="11"/>
        <v>1.3333333333333333</v>
      </c>
      <c r="J80" s="7">
        <f>+IFR!AD80</f>
        <v>1.1350969144521486E-2</v>
      </c>
      <c r="K80" s="15">
        <f t="shared" si="17"/>
        <v>0.95</v>
      </c>
      <c r="L80" s="25">
        <f t="shared" si="12"/>
        <v>1.2666666666666666</v>
      </c>
      <c r="M80" s="15">
        <v>1</v>
      </c>
      <c r="N80" s="15">
        <v>1</v>
      </c>
      <c r="P80" s="25">
        <f t="shared" si="13"/>
        <v>1.2666666666666666</v>
      </c>
      <c r="R80" s="4">
        <f t="shared" si="16"/>
        <v>1.7340077710927221E-4</v>
      </c>
      <c r="T80" s="6">
        <f>+R80*(assessment!$J$273*assessment!$E$3)</f>
        <v>1201.8813154548009</v>
      </c>
      <c r="V80" s="7">
        <f>+T80/payroll!F80</f>
        <v>2.2519962497776684E-4</v>
      </c>
      <c r="X80" s="6">
        <f>IF(V80&lt;$X$2,T80, +payroll!F80 * $X$2)</f>
        <v>1201.8813154548009</v>
      </c>
      <c r="Z80" s="6">
        <f t="shared" si="14"/>
        <v>0</v>
      </c>
      <c r="AB80">
        <f t="shared" si="15"/>
        <v>1</v>
      </c>
    </row>
    <row r="81" spans="1:28" x14ac:dyDescent="0.2">
      <c r="A81" t="s">
        <v>484</v>
      </c>
      <c r="B81" t="s">
        <v>541</v>
      </c>
      <c r="D81" s="28">
        <v>0</v>
      </c>
      <c r="E81" s="28">
        <v>0</v>
      </c>
      <c r="F81" s="28">
        <v>0</v>
      </c>
      <c r="G81">
        <f>SUM(D81:F81)</f>
        <v>0</v>
      </c>
      <c r="I81" s="25">
        <f>AVERAGE(D81:F81)</f>
        <v>0</v>
      </c>
      <c r="J81" s="7">
        <f>+IFR!AD81</f>
        <v>0</v>
      </c>
      <c r="K81" s="15">
        <f t="shared" si="17"/>
        <v>0.95</v>
      </c>
      <c r="L81" s="25">
        <f>+I81*K81</f>
        <v>0</v>
      </c>
      <c r="M81" s="15">
        <v>1</v>
      </c>
      <c r="N81" s="15">
        <v>1</v>
      </c>
      <c r="P81" s="25">
        <f>+L81*M81*N81</f>
        <v>0</v>
      </c>
      <c r="R81" s="4">
        <f t="shared" si="16"/>
        <v>0</v>
      </c>
      <c r="T81" s="6">
        <f>+R81*(assessment!$J$273*assessment!$E$3)</f>
        <v>0</v>
      </c>
      <c r="V81" s="7">
        <f>+T81/payroll!F81</f>
        <v>0</v>
      </c>
      <c r="X81" s="6">
        <f>IF(V81&lt;$X$2,T81, +payroll!F81 * $X$2)</f>
        <v>0</v>
      </c>
      <c r="Z81" s="6">
        <f>+T81-X81</f>
        <v>0</v>
      </c>
      <c r="AB81" t="e">
        <f>+X81/T81</f>
        <v>#DIV/0!</v>
      </c>
    </row>
    <row r="82" spans="1:28" x14ac:dyDescent="0.2">
      <c r="A82" t="s">
        <v>127</v>
      </c>
      <c r="B82" t="s">
        <v>499</v>
      </c>
      <c r="D82" s="28">
        <v>1</v>
      </c>
      <c r="E82" s="28">
        <v>1</v>
      </c>
      <c r="F82" s="28">
        <v>0</v>
      </c>
      <c r="G82">
        <f t="shared" si="10"/>
        <v>2</v>
      </c>
      <c r="I82" s="25">
        <f t="shared" si="11"/>
        <v>0.66666666666666663</v>
      </c>
      <c r="J82" s="7">
        <f>+IFR!AD82</f>
        <v>3.3198209182108882E-3</v>
      </c>
      <c r="K82" s="15">
        <f t="shared" si="17"/>
        <v>0.95</v>
      </c>
      <c r="L82" s="25">
        <f t="shared" si="12"/>
        <v>0.6333333333333333</v>
      </c>
      <c r="M82" s="15">
        <v>1</v>
      </c>
      <c r="N82" s="15">
        <v>1</v>
      </c>
      <c r="P82" s="25">
        <f t="shared" si="13"/>
        <v>0.6333333333333333</v>
      </c>
      <c r="R82" s="4">
        <f t="shared" ref="R82:R90" si="18">+P82/$P$265</f>
        <v>8.6700388554636105E-5</v>
      </c>
      <c r="T82" s="6">
        <f>+R82*(assessment!$J$273*assessment!$E$3)</f>
        <v>600.94065772740043</v>
      </c>
      <c r="V82" s="7">
        <f>+T82/payroll!F82</f>
        <v>8.5567296892038463E-5</v>
      </c>
      <c r="X82" s="6">
        <f>IF(V82&lt;$X$2,T82, +payroll!F82 * $X$2)</f>
        <v>600.94065772740043</v>
      </c>
      <c r="Z82" s="6">
        <f t="shared" si="14"/>
        <v>0</v>
      </c>
      <c r="AB82">
        <f t="shared" si="15"/>
        <v>1</v>
      </c>
    </row>
    <row r="83" spans="1:28" x14ac:dyDescent="0.2">
      <c r="A83" t="s">
        <v>128</v>
      </c>
      <c r="B83" t="s">
        <v>129</v>
      </c>
      <c r="D83" s="28">
        <v>0</v>
      </c>
      <c r="E83" s="28">
        <v>0</v>
      </c>
      <c r="F83" s="28">
        <v>1</v>
      </c>
      <c r="G83">
        <f t="shared" si="10"/>
        <v>1</v>
      </c>
      <c r="I83" s="25">
        <f t="shared" si="11"/>
        <v>0.33333333333333331</v>
      </c>
      <c r="J83" s="7">
        <f>+IFR!AD83</f>
        <v>5.0000000000000001E-3</v>
      </c>
      <c r="K83" s="15">
        <f t="shared" si="17"/>
        <v>0.95</v>
      </c>
      <c r="L83" s="25">
        <f t="shared" si="12"/>
        <v>0.31666666666666665</v>
      </c>
      <c r="M83" s="15">
        <v>1</v>
      </c>
      <c r="N83" s="15">
        <v>1</v>
      </c>
      <c r="P83" s="25">
        <f t="shared" si="13"/>
        <v>0.31666666666666665</v>
      </c>
      <c r="R83" s="4">
        <f t="shared" si="18"/>
        <v>4.3350194277318052E-5</v>
      </c>
      <c r="T83" s="6">
        <f>+R83*(assessment!$J$273*assessment!$E$3)</f>
        <v>300.47032886370022</v>
      </c>
      <c r="V83" s="7">
        <f>+T83/payroll!F83</f>
        <v>2.0738871538247375E-4</v>
      </c>
      <c r="X83" s="6">
        <f>IF(V83&lt;$X$2,T83, +payroll!F83 * $X$2)</f>
        <v>300.47032886370022</v>
      </c>
      <c r="Z83" s="6">
        <f t="shared" si="14"/>
        <v>0</v>
      </c>
      <c r="AB83">
        <f t="shared" si="15"/>
        <v>1</v>
      </c>
    </row>
    <row r="84" spans="1:28" x14ac:dyDescent="0.2">
      <c r="A84" t="s">
        <v>130</v>
      </c>
      <c r="B84" t="s">
        <v>542</v>
      </c>
      <c r="D84" s="28">
        <v>0</v>
      </c>
      <c r="E84" s="28">
        <v>0</v>
      </c>
      <c r="F84" s="28">
        <v>2</v>
      </c>
      <c r="G84">
        <f t="shared" si="10"/>
        <v>2</v>
      </c>
      <c r="I84" s="25">
        <f t="shared" si="11"/>
        <v>0.66666666666666663</v>
      </c>
      <c r="J84" s="7">
        <f>+IFR!AD84</f>
        <v>0.01</v>
      </c>
      <c r="K84" s="15">
        <f t="shared" si="17"/>
        <v>0.95</v>
      </c>
      <c r="L84" s="25">
        <f t="shared" si="12"/>
        <v>0.6333333333333333</v>
      </c>
      <c r="M84" s="15">
        <v>1</v>
      </c>
      <c r="N84" s="15">
        <v>1</v>
      </c>
      <c r="P84" s="25">
        <f t="shared" si="13"/>
        <v>0.6333333333333333</v>
      </c>
      <c r="R84" s="4">
        <f t="shared" si="18"/>
        <v>8.6700388554636105E-5</v>
      </c>
      <c r="T84" s="6">
        <f>+R84*(assessment!$J$273*assessment!$E$3)</f>
        <v>600.94065772740043</v>
      </c>
      <c r="V84" s="7">
        <f>+T84/payroll!F84</f>
        <v>1.2507007811970018E-4</v>
      </c>
      <c r="X84" s="6">
        <f>IF(V84&lt;$X$2,T84, +payroll!F84 * $X$2)</f>
        <v>600.94065772740043</v>
      </c>
      <c r="Z84" s="6">
        <f t="shared" si="14"/>
        <v>0</v>
      </c>
      <c r="AB84">
        <f t="shared" si="15"/>
        <v>1</v>
      </c>
    </row>
    <row r="85" spans="1:28" x14ac:dyDescent="0.2">
      <c r="A85" t="s">
        <v>131</v>
      </c>
      <c r="B85" t="s">
        <v>132</v>
      </c>
      <c r="D85" s="28">
        <v>1</v>
      </c>
      <c r="E85" s="28">
        <v>0</v>
      </c>
      <c r="F85" s="28">
        <v>0</v>
      </c>
      <c r="G85">
        <f t="shared" si="10"/>
        <v>1</v>
      </c>
      <c r="I85" s="25">
        <f t="shared" si="11"/>
        <v>0.33333333333333331</v>
      </c>
      <c r="J85" s="7">
        <f>+IFR!AD85</f>
        <v>1.6666666666666668E-3</v>
      </c>
      <c r="K85" s="15">
        <f t="shared" si="17"/>
        <v>0.95</v>
      </c>
      <c r="L85" s="25">
        <f t="shared" si="12"/>
        <v>0.31666666666666665</v>
      </c>
      <c r="M85" s="15">
        <v>1</v>
      </c>
      <c r="N85" s="15">
        <v>1</v>
      </c>
      <c r="P85" s="25">
        <f t="shared" si="13"/>
        <v>0.31666666666666665</v>
      </c>
      <c r="R85" s="4">
        <f t="shared" si="18"/>
        <v>4.3350194277318052E-5</v>
      </c>
      <c r="T85" s="6">
        <f>+R85*(assessment!$J$273*assessment!$E$3)</f>
        <v>300.47032886370022</v>
      </c>
      <c r="V85" s="7">
        <f>+T85/payroll!F85</f>
        <v>6.2298368961712309E-4</v>
      </c>
      <c r="X85" s="6">
        <f>IF(V85&lt;$X$2,T85, +payroll!F85 * $X$2)</f>
        <v>300.47032886370022</v>
      </c>
      <c r="Z85" s="6">
        <f t="shared" si="14"/>
        <v>0</v>
      </c>
      <c r="AB85">
        <f t="shared" si="15"/>
        <v>1</v>
      </c>
    </row>
    <row r="86" spans="1:28" x14ac:dyDescent="0.2">
      <c r="A86" t="s">
        <v>133</v>
      </c>
      <c r="B86" t="s">
        <v>543</v>
      </c>
      <c r="D86" s="28">
        <v>0</v>
      </c>
      <c r="E86" s="28">
        <v>0</v>
      </c>
      <c r="F86" s="28">
        <v>0</v>
      </c>
      <c r="G86">
        <f t="shared" si="10"/>
        <v>0</v>
      </c>
      <c r="I86" s="25">
        <f t="shared" si="11"/>
        <v>0</v>
      </c>
      <c r="J86" s="7">
        <f>+IFR!AD86</f>
        <v>0</v>
      </c>
      <c r="K86" s="15">
        <f t="shared" si="17"/>
        <v>0.95</v>
      </c>
      <c r="L86" s="25">
        <f t="shared" si="12"/>
        <v>0</v>
      </c>
      <c r="M86" s="15">
        <v>1</v>
      </c>
      <c r="N86" s="15">
        <v>1</v>
      </c>
      <c r="P86" s="25">
        <f t="shared" si="13"/>
        <v>0</v>
      </c>
      <c r="R86" s="4">
        <f t="shared" si="18"/>
        <v>0</v>
      </c>
      <c r="T86" s="6">
        <f>+R86*(assessment!$J$273*assessment!$E$3)</f>
        <v>0</v>
      </c>
      <c r="V86" s="7">
        <f>+T86/payroll!F86</f>
        <v>0</v>
      </c>
      <c r="X86" s="6">
        <f>IF(V86&lt;$X$2,T86, +payroll!F86 * $X$2)</f>
        <v>0</v>
      </c>
      <c r="Z86" s="6">
        <f t="shared" si="14"/>
        <v>0</v>
      </c>
      <c r="AB86" t="e">
        <f t="shared" si="15"/>
        <v>#DIV/0!</v>
      </c>
    </row>
    <row r="87" spans="1:28" x14ac:dyDescent="0.2">
      <c r="A87" t="s">
        <v>134</v>
      </c>
      <c r="B87" t="s">
        <v>135</v>
      </c>
      <c r="D87" s="28">
        <v>0</v>
      </c>
      <c r="E87" s="28">
        <v>0</v>
      </c>
      <c r="F87" s="28">
        <v>1</v>
      </c>
      <c r="G87">
        <f t="shared" si="10"/>
        <v>1</v>
      </c>
      <c r="I87" s="25">
        <f t="shared" si="11"/>
        <v>0.33333333333333331</v>
      </c>
      <c r="J87" s="7">
        <f>+IFR!AD87</f>
        <v>5.0000000000000001E-3</v>
      </c>
      <c r="K87" s="15">
        <f t="shared" si="17"/>
        <v>0.95</v>
      </c>
      <c r="L87" s="25">
        <f t="shared" si="12"/>
        <v>0.31666666666666665</v>
      </c>
      <c r="M87" s="15">
        <v>1</v>
      </c>
      <c r="N87" s="15">
        <v>1</v>
      </c>
      <c r="P87" s="25">
        <f t="shared" si="13"/>
        <v>0.31666666666666665</v>
      </c>
      <c r="R87" s="4">
        <f t="shared" si="18"/>
        <v>4.3350194277318052E-5</v>
      </c>
      <c r="T87" s="6">
        <f>+R87*(assessment!$J$273*assessment!$E$3)</f>
        <v>300.47032886370022</v>
      </c>
      <c r="V87" s="7">
        <f>+T87/payroll!F87</f>
        <v>6.1953709623265051E-4</v>
      </c>
      <c r="X87" s="6">
        <f>IF(V87&lt;$X$2,T87, +payroll!F87 * $X$2)</f>
        <v>300.47032886370022</v>
      </c>
      <c r="Z87" s="6">
        <f t="shared" si="14"/>
        <v>0</v>
      </c>
      <c r="AB87">
        <f t="shared" si="15"/>
        <v>1</v>
      </c>
    </row>
    <row r="88" spans="1:28" x14ac:dyDescent="0.2">
      <c r="A88" t="s">
        <v>136</v>
      </c>
      <c r="B88" t="s">
        <v>137</v>
      </c>
      <c r="D88" s="28">
        <v>0</v>
      </c>
      <c r="E88" s="28">
        <v>0</v>
      </c>
      <c r="F88" s="28">
        <v>0</v>
      </c>
      <c r="G88">
        <f t="shared" si="10"/>
        <v>0</v>
      </c>
      <c r="I88" s="25">
        <f t="shared" si="11"/>
        <v>0</v>
      </c>
      <c r="J88" s="7">
        <f>+IFR!AD88</f>
        <v>0</v>
      </c>
      <c r="K88" s="15">
        <f t="shared" si="17"/>
        <v>0.95</v>
      </c>
      <c r="L88" s="25">
        <f t="shared" si="12"/>
        <v>0</v>
      </c>
      <c r="M88" s="15">
        <v>1</v>
      </c>
      <c r="N88" s="15">
        <v>1</v>
      </c>
      <c r="P88" s="25">
        <f t="shared" si="13"/>
        <v>0</v>
      </c>
      <c r="R88" s="4">
        <f t="shared" si="18"/>
        <v>0</v>
      </c>
      <c r="T88" s="6">
        <f>+R88*(assessment!$J$273*assessment!$E$3)</f>
        <v>0</v>
      </c>
      <c r="V88" s="7">
        <f>+T88/payroll!F88</f>
        <v>0</v>
      </c>
      <c r="X88" s="6">
        <f>IF(V88&lt;$X$2,T88, +payroll!F88 * $X$2)</f>
        <v>0</v>
      </c>
      <c r="Z88" s="6">
        <f t="shared" si="14"/>
        <v>0</v>
      </c>
      <c r="AB88" t="e">
        <f t="shared" si="15"/>
        <v>#DIV/0!</v>
      </c>
    </row>
    <row r="89" spans="1:28" x14ac:dyDescent="0.2">
      <c r="A89" t="s">
        <v>138</v>
      </c>
      <c r="B89" t="s">
        <v>139</v>
      </c>
      <c r="D89" s="28">
        <v>0</v>
      </c>
      <c r="E89" s="28">
        <v>1</v>
      </c>
      <c r="F89" s="28">
        <v>1</v>
      </c>
      <c r="G89">
        <f t="shared" si="10"/>
        <v>2</v>
      </c>
      <c r="I89" s="25">
        <f t="shared" si="11"/>
        <v>0.66666666666666663</v>
      </c>
      <c r="J89" s="7">
        <f>+IFR!AD89</f>
        <v>8.3333333333333332E-3</v>
      </c>
      <c r="K89" s="15">
        <f t="shared" si="17"/>
        <v>0.95</v>
      </c>
      <c r="L89" s="25">
        <f t="shared" si="12"/>
        <v>0.6333333333333333</v>
      </c>
      <c r="M89" s="15">
        <v>1</v>
      </c>
      <c r="N89" s="15">
        <v>1</v>
      </c>
      <c r="P89" s="25">
        <f t="shared" si="13"/>
        <v>0.6333333333333333</v>
      </c>
      <c r="R89" s="4">
        <f t="shared" si="18"/>
        <v>8.6700388554636105E-5</v>
      </c>
      <c r="T89" s="6">
        <f>+R89*(assessment!$J$273*assessment!$E$3)</f>
        <v>600.94065772740043</v>
      </c>
      <c r="V89" s="7">
        <f>+T89/payroll!F89</f>
        <v>1.6902509616520083E-4</v>
      </c>
      <c r="X89" s="6">
        <f>IF(V89&lt;$X$2,T89, +payroll!F89 * $X$2)</f>
        <v>600.94065772740043</v>
      </c>
      <c r="Z89" s="6">
        <f t="shared" si="14"/>
        <v>0</v>
      </c>
      <c r="AB89">
        <f t="shared" si="15"/>
        <v>1</v>
      </c>
    </row>
    <row r="90" spans="1:28" x14ac:dyDescent="0.2">
      <c r="A90" t="s">
        <v>140</v>
      </c>
      <c r="B90" t="s">
        <v>141</v>
      </c>
      <c r="D90" s="28">
        <v>0</v>
      </c>
      <c r="E90" s="28">
        <v>0</v>
      </c>
      <c r="F90" s="28">
        <v>0</v>
      </c>
      <c r="G90">
        <f t="shared" si="10"/>
        <v>0</v>
      </c>
      <c r="I90" s="25">
        <f t="shared" si="11"/>
        <v>0</v>
      </c>
      <c r="J90" s="7">
        <f>+IFR!AD90</f>
        <v>0</v>
      </c>
      <c r="K90" s="15">
        <f t="shared" si="17"/>
        <v>0.95</v>
      </c>
      <c r="L90" s="25">
        <f t="shared" si="12"/>
        <v>0</v>
      </c>
      <c r="M90" s="15">
        <v>1</v>
      </c>
      <c r="N90" s="15">
        <v>1</v>
      </c>
      <c r="P90" s="25">
        <f t="shared" si="13"/>
        <v>0</v>
      </c>
      <c r="R90" s="4">
        <f t="shared" si="18"/>
        <v>0</v>
      </c>
      <c r="T90" s="6">
        <f>+R90*(assessment!$J$273*assessment!$E$3)</f>
        <v>0</v>
      </c>
      <c r="V90" s="7">
        <f>+T90/payroll!F90</f>
        <v>0</v>
      </c>
      <c r="X90" s="6">
        <f>IF(V90&lt;$X$2,T90, +payroll!F90 * $X$2)</f>
        <v>0</v>
      </c>
      <c r="Z90" s="6">
        <f t="shared" si="14"/>
        <v>0</v>
      </c>
      <c r="AB90" t="e">
        <f t="shared" si="15"/>
        <v>#DIV/0!</v>
      </c>
    </row>
    <row r="91" spans="1:28" x14ac:dyDescent="0.2">
      <c r="A91" t="s">
        <v>142</v>
      </c>
      <c r="B91" t="s">
        <v>143</v>
      </c>
      <c r="D91" s="28">
        <v>213</v>
      </c>
      <c r="E91" s="28">
        <v>178</v>
      </c>
      <c r="F91" s="28">
        <v>174</v>
      </c>
      <c r="G91">
        <f t="shared" ref="G91:G96" si="19">SUM(D91:F91)</f>
        <v>565</v>
      </c>
      <c r="I91" s="25">
        <f t="shared" ref="I91:I96" si="20">AVERAGE(D91:F91)</f>
        <v>188.33333333333334</v>
      </c>
      <c r="J91" s="7">
        <f>+IFR!AD91</f>
        <v>1.5233010177244448E-2</v>
      </c>
      <c r="K91" s="15">
        <f t="shared" si="17"/>
        <v>0.95</v>
      </c>
      <c r="L91" s="25">
        <f t="shared" ref="L91:L96" si="21">+I91*K91</f>
        <v>178.91666666666666</v>
      </c>
      <c r="M91" s="15">
        <v>1</v>
      </c>
      <c r="N91" s="15">
        <v>1</v>
      </c>
      <c r="P91" s="25">
        <f t="shared" ref="P91:P96" si="22">+L91*M91*N91</f>
        <v>178.91666666666666</v>
      </c>
      <c r="R91" s="4">
        <f t="shared" ref="R91:R96" si="23">+P91/$P$265</f>
        <v>2.4492859766684701E-2</v>
      </c>
      <c r="T91" s="6">
        <f>+R91*(assessment!$J$273*assessment!$E$3)</f>
        <v>169765.73580799066</v>
      </c>
      <c r="V91" s="7">
        <f>+T91/payroll!F91</f>
        <v>3.7921530225028114E-4</v>
      </c>
      <c r="X91" s="6">
        <f>IF(V91&lt;$X$2,T91, +payroll!F91 * $X$2)</f>
        <v>169765.73580799066</v>
      </c>
      <c r="Z91" s="6">
        <f t="shared" ref="Z91:Z96" si="24">+T91-X91</f>
        <v>0</v>
      </c>
      <c r="AB91">
        <f t="shared" ref="AB91:AB96" si="25">+X91/T91</f>
        <v>1</v>
      </c>
    </row>
    <row r="92" spans="1:28" x14ac:dyDescent="0.2">
      <c r="A92" t="s">
        <v>144</v>
      </c>
      <c r="B92" t="s">
        <v>489</v>
      </c>
      <c r="D92" s="28">
        <v>258</v>
      </c>
      <c r="E92" s="28">
        <v>234</v>
      </c>
      <c r="F92" s="28">
        <v>256</v>
      </c>
      <c r="G92">
        <f>SUM(D92:F92)</f>
        <v>748</v>
      </c>
      <c r="I92" s="25">
        <f>AVERAGE(D92:F92)</f>
        <v>249.33333333333334</v>
      </c>
      <c r="J92" s="7">
        <f>+IFR!AD92</f>
        <v>2.3333019485938397E-2</v>
      </c>
      <c r="K92" s="15">
        <f t="shared" si="17"/>
        <v>0.95</v>
      </c>
      <c r="L92" s="25">
        <f>+I92*K92</f>
        <v>236.86666666666667</v>
      </c>
      <c r="M92" s="15">
        <v>1</v>
      </c>
      <c r="N92" s="15">
        <v>1</v>
      </c>
      <c r="P92" s="25">
        <f>+L92*M92*N92</f>
        <v>236.86666666666667</v>
      </c>
      <c r="R92" s="4">
        <f t="shared" si="23"/>
        <v>3.2425945319433908E-2</v>
      </c>
      <c r="T92" s="6">
        <f>+R92*(assessment!$J$273*assessment!$E$3)</f>
        <v>224751.80599004781</v>
      </c>
      <c r="V92" s="7">
        <f>+T92/payroll!F92</f>
        <v>5.5612805188906165E-4</v>
      </c>
      <c r="X92" s="6">
        <f>IF(V92&lt;$X$2,T92, +payroll!F92 * $X$2)</f>
        <v>224751.80599004781</v>
      </c>
      <c r="Z92" s="6">
        <f>+T92-X92</f>
        <v>0</v>
      </c>
      <c r="AB92">
        <f>+X92/T92</f>
        <v>1</v>
      </c>
    </row>
    <row r="93" spans="1:28" x14ac:dyDescent="0.2">
      <c r="A93" t="s">
        <v>145</v>
      </c>
      <c r="B93" t="s">
        <v>146</v>
      </c>
      <c r="D93" s="28">
        <v>1</v>
      </c>
      <c r="E93" s="28">
        <v>0</v>
      </c>
      <c r="F93" s="28">
        <v>1</v>
      </c>
      <c r="G93">
        <f>SUM(D93:F93)</f>
        <v>2</v>
      </c>
      <c r="I93" s="25">
        <f>AVERAGE(D93:F93)</f>
        <v>0.66666666666666663</v>
      </c>
      <c r="J93" s="7">
        <f>+IFR!AD93</f>
        <v>6.6666666666666671E-3</v>
      </c>
      <c r="K93" s="15">
        <f t="shared" si="17"/>
        <v>0.95</v>
      </c>
      <c r="L93" s="25">
        <f>+I93*K93</f>
        <v>0.6333333333333333</v>
      </c>
      <c r="M93" s="15">
        <v>1</v>
      </c>
      <c r="N93" s="15">
        <v>1</v>
      </c>
      <c r="P93" s="25">
        <f>+L93*M93*N93</f>
        <v>0.6333333333333333</v>
      </c>
      <c r="R93" s="4">
        <f t="shared" si="23"/>
        <v>8.6700388554636105E-5</v>
      </c>
      <c r="T93" s="6">
        <f>+R93*(assessment!$J$273*assessment!$E$3)</f>
        <v>600.94065772740043</v>
      </c>
      <c r="V93" s="7">
        <f>+T93/payroll!F93</f>
        <v>7.4379535776446649E-4</v>
      </c>
      <c r="X93" s="6">
        <f>IF(V93&lt;$X$2,T93, +payroll!F93 * $X$2)</f>
        <v>600.94065772740043</v>
      </c>
      <c r="Z93" s="6">
        <f>+T93-X93</f>
        <v>0</v>
      </c>
      <c r="AB93">
        <f>+X93/T93</f>
        <v>1</v>
      </c>
    </row>
    <row r="94" spans="1:28" x14ac:dyDescent="0.2">
      <c r="A94" t="s">
        <v>488</v>
      </c>
      <c r="B94" t="s">
        <v>493</v>
      </c>
      <c r="D94" s="28">
        <v>681</v>
      </c>
      <c r="E94" s="28">
        <v>727</v>
      </c>
      <c r="F94" s="28">
        <v>729</v>
      </c>
      <c r="G94">
        <f t="shared" si="19"/>
        <v>2137</v>
      </c>
      <c r="I94" s="25">
        <f t="shared" si="20"/>
        <v>712.33333333333337</v>
      </c>
      <c r="J94" s="7">
        <f>+IFR!AD94</f>
        <v>6.0076218142210223E-2</v>
      </c>
      <c r="K94" s="15">
        <f t="shared" si="17"/>
        <v>1</v>
      </c>
      <c r="L94" s="25">
        <f t="shared" si="21"/>
        <v>712.33333333333337</v>
      </c>
      <c r="M94" s="15">
        <v>1</v>
      </c>
      <c r="N94" s="15">
        <v>1</v>
      </c>
      <c r="P94" s="25">
        <f t="shared" si="22"/>
        <v>712.33333333333337</v>
      </c>
      <c r="R94" s="4">
        <f t="shared" si="23"/>
        <v>9.7515121232240723E-2</v>
      </c>
      <c r="T94" s="6">
        <f>+R94*(assessment!$J$273*assessment!$E$3)</f>
        <v>675900.09766497626</v>
      </c>
      <c r="V94" s="7">
        <f>+T94/payroll!F94</f>
        <v>1.453226274947685E-3</v>
      </c>
      <c r="X94" s="6">
        <f>IF(V94&lt;$X$2,T94, +payroll!F94 * $X$2)</f>
        <v>675900.09766497626</v>
      </c>
      <c r="Z94" s="6">
        <f t="shared" si="24"/>
        <v>0</v>
      </c>
      <c r="AB94">
        <f t="shared" si="25"/>
        <v>1</v>
      </c>
    </row>
    <row r="95" spans="1:28" x14ac:dyDescent="0.2">
      <c r="A95" t="s">
        <v>486</v>
      </c>
      <c r="B95" t="s">
        <v>494</v>
      </c>
      <c r="D95" s="28">
        <v>43</v>
      </c>
      <c r="E95" s="28">
        <v>28</v>
      </c>
      <c r="F95" s="28">
        <v>27</v>
      </c>
      <c r="G95">
        <f t="shared" si="19"/>
        <v>98</v>
      </c>
      <c r="I95" s="25">
        <f t="shared" si="20"/>
        <v>32.666666666666664</v>
      </c>
      <c r="J95" s="7">
        <f>+IFR!AD95</f>
        <v>9.6053591658557935E-3</v>
      </c>
      <c r="K95" s="15">
        <f t="shared" si="17"/>
        <v>0.95</v>
      </c>
      <c r="L95" s="25">
        <f t="shared" si="21"/>
        <v>31.033333333333328</v>
      </c>
      <c r="M95" s="15">
        <v>1</v>
      </c>
      <c r="N95" s="15">
        <v>1</v>
      </c>
      <c r="P95" s="25">
        <f t="shared" si="22"/>
        <v>31.033333333333328</v>
      </c>
      <c r="R95" s="4">
        <f t="shared" si="23"/>
        <v>4.2483190391771689E-3</v>
      </c>
      <c r="T95" s="6">
        <f>+R95*(assessment!$J$273*assessment!$E$3)</f>
        <v>29446.092228642621</v>
      </c>
      <c r="V95" s="7">
        <f>+T95/payroll!F95</f>
        <v>1.8587099912314544E-4</v>
      </c>
      <c r="X95" s="6">
        <f>IF(V95&lt;$X$2,T95, +payroll!F95 * $X$2)</f>
        <v>29446.092228642621</v>
      </c>
      <c r="Z95" s="6">
        <f t="shared" si="24"/>
        <v>0</v>
      </c>
      <c r="AB95">
        <f t="shared" si="25"/>
        <v>1</v>
      </c>
    </row>
    <row r="96" spans="1:28" x14ac:dyDescent="0.2">
      <c r="A96" t="s">
        <v>487</v>
      </c>
      <c r="B96" t="s">
        <v>495</v>
      </c>
      <c r="D96" s="28">
        <v>1629</v>
      </c>
      <c r="E96" s="28">
        <v>2002</v>
      </c>
      <c r="F96" s="28">
        <v>1588</v>
      </c>
      <c r="G96">
        <f t="shared" si="19"/>
        <v>5219</v>
      </c>
      <c r="I96" s="25">
        <f t="shared" si="20"/>
        <v>1739.6666666666667</v>
      </c>
      <c r="J96" s="7">
        <f>+IFR!AD96</f>
        <v>0.10439561348944115</v>
      </c>
      <c r="K96" s="15">
        <f t="shared" si="17"/>
        <v>1.05</v>
      </c>
      <c r="L96" s="25">
        <f t="shared" si="21"/>
        <v>1826.65</v>
      </c>
      <c r="M96" s="15">
        <v>1</v>
      </c>
      <c r="N96" s="15">
        <v>1</v>
      </c>
      <c r="P96" s="25">
        <f t="shared" si="22"/>
        <v>1826.65</v>
      </c>
      <c r="R96" s="4">
        <f t="shared" si="23"/>
        <v>0.25005989171577797</v>
      </c>
      <c r="T96" s="6">
        <f>+R96*(assessment!$J$273*assessment!$E$3)</f>
        <v>1733223.5564806676</v>
      </c>
      <c r="V96" s="7">
        <f>+T96/payroll!F96</f>
        <v>3.1716791193632044E-3</v>
      </c>
      <c r="X96" s="6">
        <f>IF(V96&lt;$X$2,T96, +payroll!F96 * $X$2)</f>
        <v>1733223.5564806676</v>
      </c>
      <c r="Z96" s="6">
        <f t="shared" si="24"/>
        <v>0</v>
      </c>
      <c r="AB96">
        <f t="shared" si="25"/>
        <v>1</v>
      </c>
    </row>
    <row r="97" spans="1:28" x14ac:dyDescent="0.2">
      <c r="A97" t="s">
        <v>512</v>
      </c>
      <c r="B97" t="s">
        <v>554</v>
      </c>
      <c r="D97" s="28">
        <v>1</v>
      </c>
      <c r="E97" s="28">
        <v>0</v>
      </c>
      <c r="F97" s="28">
        <v>0</v>
      </c>
      <c r="G97">
        <f>SUM(D97:F97)</f>
        <v>1</v>
      </c>
      <c r="I97" s="25">
        <f>AVERAGE(D97:F97)</f>
        <v>0.33333333333333331</v>
      </c>
      <c r="J97" s="7">
        <f>+IFR!AD97</f>
        <v>1.6666666666666668E-3</v>
      </c>
      <c r="K97" s="15">
        <f t="shared" si="17"/>
        <v>0.95</v>
      </c>
      <c r="L97" s="25">
        <f>+I97*K97</f>
        <v>0.31666666666666665</v>
      </c>
      <c r="M97" s="15">
        <v>1</v>
      </c>
      <c r="N97" s="15">
        <v>1</v>
      </c>
      <c r="P97" s="25">
        <f>+L97*M97*N97</f>
        <v>0.31666666666666665</v>
      </c>
      <c r="R97" s="4">
        <f t="shared" ref="R97:R128" si="26">+P97/$P$265</f>
        <v>4.3350194277318052E-5</v>
      </c>
      <c r="T97" s="6">
        <f>+R97*(assessment!$J$273*assessment!$E$3)</f>
        <v>300.47032886370022</v>
      </c>
      <c r="V97" s="7">
        <f>+T97/payroll!F97</f>
        <v>1.5370359466261899E-4</v>
      </c>
      <c r="X97" s="6">
        <f>IF(V97&lt;$X$2,T97, +payroll!F97 * $X$2)</f>
        <v>300.47032886370022</v>
      </c>
      <c r="Z97" s="6">
        <f>+T97-X97</f>
        <v>0</v>
      </c>
      <c r="AB97">
        <f>+X97/T97</f>
        <v>1</v>
      </c>
    </row>
    <row r="98" spans="1:28" x14ac:dyDescent="0.2">
      <c r="A98" t="s">
        <v>147</v>
      </c>
      <c r="B98" t="s">
        <v>148</v>
      </c>
      <c r="D98" s="28">
        <v>20</v>
      </c>
      <c r="E98" s="28">
        <v>11</v>
      </c>
      <c r="F98" s="28">
        <v>12</v>
      </c>
      <c r="G98">
        <f t="shared" si="10"/>
        <v>43</v>
      </c>
      <c r="I98" s="25">
        <f t="shared" si="11"/>
        <v>14.333333333333334</v>
      </c>
      <c r="J98" s="7">
        <f>+IFR!AD98</f>
        <v>2.1611671011745052E-2</v>
      </c>
      <c r="K98" s="15">
        <f t="shared" si="17"/>
        <v>0.95</v>
      </c>
      <c r="L98" s="25">
        <f t="shared" si="12"/>
        <v>13.616666666666667</v>
      </c>
      <c r="M98" s="15">
        <v>1</v>
      </c>
      <c r="N98" s="15">
        <v>1</v>
      </c>
      <c r="P98" s="25">
        <f t="shared" si="13"/>
        <v>13.616666666666667</v>
      </c>
      <c r="R98" s="4">
        <f t="shared" si="26"/>
        <v>1.8640583539246765E-3</v>
      </c>
      <c r="T98" s="6">
        <f>+R98*(assessment!$J$273*assessment!$E$3)</f>
        <v>12920.224141139111</v>
      </c>
      <c r="V98" s="7">
        <f>+T98/payroll!F98</f>
        <v>4.5862270982741798E-4</v>
      </c>
      <c r="X98" s="6">
        <f>IF(V98&lt;$X$2,T98, +payroll!F98 * $X$2)</f>
        <v>12920.224141139111</v>
      </c>
      <c r="Z98" s="6">
        <f t="shared" si="14"/>
        <v>0</v>
      </c>
      <c r="AB98">
        <f t="shared" si="15"/>
        <v>1</v>
      </c>
    </row>
    <row r="99" spans="1:28" x14ac:dyDescent="0.2">
      <c r="A99" t="s">
        <v>149</v>
      </c>
      <c r="B99" t="s">
        <v>150</v>
      </c>
      <c r="D99" s="28">
        <v>8</v>
      </c>
      <c r="E99" s="28">
        <v>1</v>
      </c>
      <c r="F99" s="28">
        <v>4</v>
      </c>
      <c r="G99">
        <f t="shared" si="10"/>
        <v>13</v>
      </c>
      <c r="I99" s="25">
        <f t="shared" si="11"/>
        <v>4.333333333333333</v>
      </c>
      <c r="J99" s="7">
        <f>+IFR!AD99</f>
        <v>2.3134280798852092E-2</v>
      </c>
      <c r="K99" s="15">
        <f t="shared" si="17"/>
        <v>0.95</v>
      </c>
      <c r="L99" s="25">
        <f t="shared" si="12"/>
        <v>4.1166666666666663</v>
      </c>
      <c r="M99" s="15">
        <v>1</v>
      </c>
      <c r="N99" s="15">
        <v>1</v>
      </c>
      <c r="P99" s="25">
        <f t="shared" si="13"/>
        <v>4.1166666666666663</v>
      </c>
      <c r="R99" s="4">
        <f t="shared" si="26"/>
        <v>5.6355252560513465E-4</v>
      </c>
      <c r="T99" s="6">
        <f>+R99*(assessment!$J$273*assessment!$E$3)</f>
        <v>3906.114275228103</v>
      </c>
      <c r="V99" s="7">
        <f>+T99/payroll!F99</f>
        <v>5.4524917284701842E-4</v>
      </c>
      <c r="X99" s="6">
        <f>IF(V99&lt;$X$2,T99, +payroll!F99 * $X$2)</f>
        <v>3906.114275228103</v>
      </c>
      <c r="Z99" s="6">
        <f t="shared" si="14"/>
        <v>0</v>
      </c>
      <c r="AB99">
        <f t="shared" si="15"/>
        <v>1</v>
      </c>
    </row>
    <row r="100" spans="1:28" x14ac:dyDescent="0.2">
      <c r="A100" t="s">
        <v>151</v>
      </c>
      <c r="B100" t="s">
        <v>152</v>
      </c>
      <c r="D100" s="28">
        <v>0</v>
      </c>
      <c r="E100" s="28">
        <v>0</v>
      </c>
      <c r="F100" s="28">
        <v>0</v>
      </c>
      <c r="G100">
        <f t="shared" si="10"/>
        <v>0</v>
      </c>
      <c r="I100" s="25">
        <f t="shared" si="11"/>
        <v>0</v>
      </c>
      <c r="J100" s="7">
        <f>+IFR!AD100</f>
        <v>0</v>
      </c>
      <c r="K100" s="15">
        <f t="shared" si="17"/>
        <v>0.95</v>
      </c>
      <c r="L100" s="25">
        <f t="shared" si="12"/>
        <v>0</v>
      </c>
      <c r="M100" s="15">
        <v>1</v>
      </c>
      <c r="N100" s="15">
        <v>1</v>
      </c>
      <c r="P100" s="25">
        <f t="shared" si="13"/>
        <v>0</v>
      </c>
      <c r="R100" s="4">
        <f t="shared" si="26"/>
        <v>0</v>
      </c>
      <c r="T100" s="6">
        <f>+R100*(assessment!$J$273*assessment!$E$3)</f>
        <v>0</v>
      </c>
      <c r="V100" s="7">
        <f>+T100/payroll!F100</f>
        <v>0</v>
      </c>
      <c r="X100" s="6">
        <f>IF(V100&lt;$X$2,T100, +payroll!F100 * $X$2)</f>
        <v>0</v>
      </c>
      <c r="Z100" s="6">
        <f t="shared" si="14"/>
        <v>0</v>
      </c>
      <c r="AB100" t="e">
        <f t="shared" si="15"/>
        <v>#DIV/0!</v>
      </c>
    </row>
    <row r="101" spans="1:28" x14ac:dyDescent="0.2">
      <c r="A101" t="s">
        <v>153</v>
      </c>
      <c r="B101" t="s">
        <v>154</v>
      </c>
      <c r="D101" s="28">
        <v>5</v>
      </c>
      <c r="E101" s="28">
        <v>5</v>
      </c>
      <c r="F101" s="28">
        <v>2</v>
      </c>
      <c r="G101">
        <f t="shared" si="10"/>
        <v>12</v>
      </c>
      <c r="I101" s="25">
        <f t="shared" si="11"/>
        <v>4</v>
      </c>
      <c r="J101" s="7">
        <f>+IFR!AD101</f>
        <v>1.0426632679437761E-2</v>
      </c>
      <c r="K101" s="15">
        <f t="shared" ref="K101:K132" si="27">IF(+J101&lt;$E$268,$I$268,IF(J101&gt;$E$270,$I$270,$I$269))</f>
        <v>0.95</v>
      </c>
      <c r="L101" s="25">
        <f t="shared" si="12"/>
        <v>3.8</v>
      </c>
      <c r="M101" s="15">
        <v>1</v>
      </c>
      <c r="N101" s="15">
        <v>1</v>
      </c>
      <c r="P101" s="25">
        <f t="shared" si="13"/>
        <v>3.8</v>
      </c>
      <c r="R101" s="4">
        <f t="shared" si="26"/>
        <v>5.2020233132781663E-4</v>
      </c>
      <c r="T101" s="6">
        <f>+R101*(assessment!$J$273*assessment!$E$3)</f>
        <v>3605.6439463644028</v>
      </c>
      <c r="V101" s="7">
        <f>+T101/payroll!F101</f>
        <v>1.6787850219941483E-4</v>
      </c>
      <c r="X101" s="6">
        <f>IF(V101&lt;$X$2,T101, +payroll!F101 * $X$2)</f>
        <v>3605.6439463644028</v>
      </c>
      <c r="Z101" s="6">
        <f t="shared" si="14"/>
        <v>0</v>
      </c>
      <c r="AB101">
        <f t="shared" si="15"/>
        <v>1</v>
      </c>
    </row>
    <row r="102" spans="1:28" x14ac:dyDescent="0.2">
      <c r="A102" t="s">
        <v>155</v>
      </c>
      <c r="B102" t="s">
        <v>481</v>
      </c>
      <c r="D102" s="28">
        <v>23</v>
      </c>
      <c r="E102" s="28">
        <v>17</v>
      </c>
      <c r="F102" s="28">
        <v>13</v>
      </c>
      <c r="G102">
        <f t="shared" si="10"/>
        <v>53</v>
      </c>
      <c r="I102" s="25">
        <f t="shared" si="11"/>
        <v>17.666666666666668</v>
      </c>
      <c r="J102" s="7">
        <f>+IFR!AD102</f>
        <v>5.7802246774758545E-3</v>
      </c>
      <c r="K102" s="15">
        <f t="shared" si="27"/>
        <v>0.95</v>
      </c>
      <c r="L102" s="25">
        <f t="shared" si="12"/>
        <v>16.783333333333335</v>
      </c>
      <c r="M102" s="15">
        <v>1</v>
      </c>
      <c r="N102" s="15">
        <v>1</v>
      </c>
      <c r="P102" s="25">
        <f t="shared" si="13"/>
        <v>16.783333333333335</v>
      </c>
      <c r="R102" s="4">
        <f t="shared" si="26"/>
        <v>2.2975602966978574E-3</v>
      </c>
      <c r="T102" s="6">
        <f>+R102*(assessment!$J$273*assessment!$E$3)</f>
        <v>15924.927429776117</v>
      </c>
      <c r="V102" s="7">
        <f>+T102/payroll!F102</f>
        <v>1.0298981544812532E-4</v>
      </c>
      <c r="X102" s="6">
        <f>IF(V102&lt;$X$2,T102, +payroll!F102 * $X$2)</f>
        <v>15924.927429776117</v>
      </c>
      <c r="Z102" s="6">
        <f t="shared" si="14"/>
        <v>0</v>
      </c>
      <c r="AB102">
        <f t="shared" si="15"/>
        <v>1</v>
      </c>
    </row>
    <row r="103" spans="1:28" x14ac:dyDescent="0.2">
      <c r="A103" t="s">
        <v>156</v>
      </c>
      <c r="B103" t="s">
        <v>544</v>
      </c>
      <c r="D103" s="28">
        <v>0</v>
      </c>
      <c r="E103" s="28">
        <v>0</v>
      </c>
      <c r="F103" s="28">
        <v>0</v>
      </c>
      <c r="G103">
        <f>SUM(D103:F103)</f>
        <v>0</v>
      </c>
      <c r="I103" s="25">
        <f>AVERAGE(D103:F103)</f>
        <v>0</v>
      </c>
      <c r="J103" s="7">
        <f>+IFR!AD103</f>
        <v>0</v>
      </c>
      <c r="K103" s="15">
        <f t="shared" si="27"/>
        <v>0.95</v>
      </c>
      <c r="L103" s="25">
        <f>+I103*K103</f>
        <v>0</v>
      </c>
      <c r="M103" s="15">
        <v>1</v>
      </c>
      <c r="N103" s="15">
        <v>1</v>
      </c>
      <c r="P103" s="25">
        <f>+L103*M103*N103</f>
        <v>0</v>
      </c>
      <c r="R103" s="4">
        <f t="shared" si="26"/>
        <v>0</v>
      </c>
      <c r="T103" s="6">
        <f>+R103*(assessment!$J$273*assessment!$E$3)</f>
        <v>0</v>
      </c>
      <c r="V103" s="7">
        <f>+T103/payroll!F103</f>
        <v>0</v>
      </c>
      <c r="X103" s="6">
        <f>IF(V103&lt;$X$2,T103, +payroll!F103 * $X$2)</f>
        <v>0</v>
      </c>
      <c r="Z103" s="6">
        <f>+T103-X103</f>
        <v>0</v>
      </c>
      <c r="AB103" t="e">
        <f>+X103/T103</f>
        <v>#DIV/0!</v>
      </c>
    </row>
    <row r="104" spans="1:28" x14ac:dyDescent="0.2">
      <c r="A104" t="s">
        <v>515</v>
      </c>
      <c r="B104" t="s">
        <v>516</v>
      </c>
      <c r="D104" s="28">
        <v>17</v>
      </c>
      <c r="E104" s="28">
        <v>11</v>
      </c>
      <c r="F104" s="28">
        <v>9</v>
      </c>
      <c r="I104" s="25">
        <f>AVERAGE(D104:F104)</f>
        <v>12.333333333333334</v>
      </c>
      <c r="J104" s="7">
        <f>+IFR!AD104</f>
        <v>2.0434935998489927E-2</v>
      </c>
      <c r="K104" s="15">
        <f t="shared" si="27"/>
        <v>0.95</v>
      </c>
      <c r="L104" s="25">
        <f>+I104*K104</f>
        <v>11.716666666666667</v>
      </c>
      <c r="M104" s="15">
        <v>1</v>
      </c>
      <c r="N104" s="15">
        <v>1</v>
      </c>
      <c r="P104" s="25">
        <f>+L104*M104*N104</f>
        <v>11.716666666666667</v>
      </c>
      <c r="R104" s="4">
        <f t="shared" si="26"/>
        <v>1.6039571882607681E-3</v>
      </c>
      <c r="T104" s="6">
        <f>+R104*(assessment!$J$273*assessment!$E$3)</f>
        <v>11117.40216795691</v>
      </c>
      <c r="V104" s="7">
        <f>+T104/payroll!F104</f>
        <v>3.9241460054090249E-4</v>
      </c>
      <c r="X104" s="6">
        <f>IF(V104&lt;$X$2,T104, +payroll!F104 * $X$2)</f>
        <v>11117.40216795691</v>
      </c>
      <c r="Z104" s="6">
        <f>+T104-X104</f>
        <v>0</v>
      </c>
      <c r="AB104">
        <f>+X104/T104</f>
        <v>1</v>
      </c>
    </row>
    <row r="105" spans="1:28" x14ac:dyDescent="0.2">
      <c r="A105" t="s">
        <v>564</v>
      </c>
      <c r="B105" t="s">
        <v>565</v>
      </c>
      <c r="D105" s="28">
        <v>729</v>
      </c>
      <c r="E105" s="28">
        <v>591</v>
      </c>
      <c r="F105" s="28">
        <v>573</v>
      </c>
      <c r="G105">
        <f t="shared" ref="G105:G166" si="28">SUM(D105:F105)</f>
        <v>1893</v>
      </c>
      <c r="I105" s="25">
        <f t="shared" ref="I105:I167" si="29">AVERAGE(D105:F105)</f>
        <v>631</v>
      </c>
      <c r="J105" s="7">
        <f>+IFR!AD105</f>
        <v>0.19850648970089999</v>
      </c>
      <c r="K105" s="15">
        <f t="shared" si="27"/>
        <v>1.05</v>
      </c>
      <c r="L105" s="25">
        <f t="shared" ref="L105:L167" si="30">+I105*K105</f>
        <v>662.55000000000007</v>
      </c>
      <c r="M105" s="15">
        <v>1</v>
      </c>
      <c r="N105" s="15">
        <v>1</v>
      </c>
      <c r="P105" s="25">
        <f t="shared" ref="P105:P166" si="31">+L105*M105*N105</f>
        <v>662.55000000000007</v>
      </c>
      <c r="R105" s="4">
        <f t="shared" si="26"/>
        <v>9.0700014374011831E-2</v>
      </c>
      <c r="T105" s="6">
        <f>+R105*(assessment!$J$273*assessment!$E$3)</f>
        <v>628662.99912203569</v>
      </c>
      <c r="V105" s="7">
        <f>+T105/payroll!F105</f>
        <v>5.3796134969715977E-3</v>
      </c>
      <c r="X105" s="6">
        <f>IF(V105&lt;$X$2,T105, +payroll!F105 * $X$2)</f>
        <v>628662.99912203569</v>
      </c>
      <c r="Z105" s="6">
        <f t="shared" ref="Z105:Z166" si="32">+T105-X105</f>
        <v>0</v>
      </c>
      <c r="AB105">
        <f t="shared" ref="AB105:AB166" si="33">+X105/T105</f>
        <v>1</v>
      </c>
    </row>
    <row r="106" spans="1:28" x14ac:dyDescent="0.2">
      <c r="A106" t="s">
        <v>157</v>
      </c>
      <c r="B106" t="s">
        <v>158</v>
      </c>
      <c r="D106" s="28">
        <v>2042</v>
      </c>
      <c r="E106" s="28">
        <v>2016</v>
      </c>
      <c r="F106" s="28">
        <v>1989</v>
      </c>
      <c r="G106">
        <f t="shared" si="28"/>
        <v>6047</v>
      </c>
      <c r="I106" s="25">
        <f t="shared" si="29"/>
        <v>2015.6666666666667</v>
      </c>
      <c r="J106" s="7">
        <f>+IFR!AD106</f>
        <v>5.1737963445149172E-2</v>
      </c>
      <c r="K106" s="15">
        <f t="shared" si="27"/>
        <v>1</v>
      </c>
      <c r="L106" s="25">
        <f t="shared" si="30"/>
        <v>2015.6666666666667</v>
      </c>
      <c r="M106" s="15">
        <v>1</v>
      </c>
      <c r="N106" s="15">
        <v>1</v>
      </c>
      <c r="P106" s="25">
        <f t="shared" si="31"/>
        <v>2015.6666666666667</v>
      </c>
      <c r="R106" s="4">
        <f t="shared" si="26"/>
        <v>0.27593539452099192</v>
      </c>
      <c r="T106" s="6">
        <f>+R106*(assessment!$J$273*assessment!$E$3)</f>
        <v>1912572.7143566271</v>
      </c>
      <c r="V106" s="7">
        <f>+T106/payroll!F106</f>
        <v>1.3883722261331792E-3</v>
      </c>
      <c r="X106" s="6">
        <f>IF(V106&lt;$X$2,T106, +payroll!F106 * $X$2)</f>
        <v>1912572.7143566271</v>
      </c>
      <c r="Z106" s="6">
        <f t="shared" si="32"/>
        <v>0</v>
      </c>
      <c r="AB106">
        <f t="shared" si="33"/>
        <v>1</v>
      </c>
    </row>
    <row r="107" spans="1:28" x14ac:dyDescent="0.2">
      <c r="A107" t="s">
        <v>520</v>
      </c>
      <c r="B107" t="s">
        <v>519</v>
      </c>
      <c r="D107" s="28">
        <v>10</v>
      </c>
      <c r="E107" s="28">
        <v>13</v>
      </c>
      <c r="F107" s="28">
        <v>9</v>
      </c>
      <c r="I107" s="25">
        <f>AVERAGE(D107:F107)</f>
        <v>10.666666666666666</v>
      </c>
      <c r="J107" s="7">
        <f>+IFR!AD107</f>
        <v>9.2100803113620844E-3</v>
      </c>
      <c r="K107" s="15">
        <f t="shared" si="27"/>
        <v>0.95</v>
      </c>
      <c r="L107" s="25">
        <f>+I107*K107</f>
        <v>10.133333333333333</v>
      </c>
      <c r="M107" s="15">
        <v>1</v>
      </c>
      <c r="N107" s="15">
        <v>1</v>
      </c>
      <c r="P107" s="25">
        <f>+L107*M107*N107</f>
        <v>10.133333333333333</v>
      </c>
      <c r="R107" s="4">
        <f t="shared" si="26"/>
        <v>1.3872062168741777E-3</v>
      </c>
      <c r="T107" s="6">
        <f>+R107*(assessment!$J$273*assessment!$E$3)</f>
        <v>9615.050523638407</v>
      </c>
      <c r="V107" s="7">
        <f>+T107/payroll!F107</f>
        <v>1.7484544645956257E-4</v>
      </c>
      <c r="X107" s="6">
        <f>IF(V107&lt;$X$2,T107, +payroll!F107 * $X$2)</f>
        <v>9615.050523638407</v>
      </c>
      <c r="Z107" s="6">
        <f>+T107-X107</f>
        <v>0</v>
      </c>
      <c r="AB107">
        <f>+X107/T107</f>
        <v>1</v>
      </c>
    </row>
    <row r="108" spans="1:28" x14ac:dyDescent="0.2">
      <c r="A108" t="s">
        <v>159</v>
      </c>
      <c r="B108" t="s">
        <v>160</v>
      </c>
      <c r="D108" s="28">
        <v>12</v>
      </c>
      <c r="E108" s="28">
        <v>5</v>
      </c>
      <c r="F108" s="28">
        <v>3</v>
      </c>
      <c r="G108">
        <f t="shared" si="28"/>
        <v>20</v>
      </c>
      <c r="I108" s="25">
        <f t="shared" si="29"/>
        <v>6.666666666666667</v>
      </c>
      <c r="J108" s="7">
        <f>+IFR!AD108</f>
        <v>5.7782564449743029E-3</v>
      </c>
      <c r="K108" s="15">
        <f t="shared" si="27"/>
        <v>0.95</v>
      </c>
      <c r="L108" s="25">
        <f t="shared" si="30"/>
        <v>6.333333333333333</v>
      </c>
      <c r="M108" s="15">
        <v>1</v>
      </c>
      <c r="N108" s="15">
        <v>1</v>
      </c>
      <c r="P108" s="25">
        <f t="shared" si="31"/>
        <v>6.333333333333333</v>
      </c>
      <c r="R108" s="4">
        <f t="shared" si="26"/>
        <v>8.6700388554636105E-4</v>
      </c>
      <c r="T108" s="6">
        <f>+R108*(assessment!$J$273*assessment!$E$3)</f>
        <v>6009.406577274005</v>
      </c>
      <c r="V108" s="7">
        <f>+T108/payroll!F108</f>
        <v>1.006371051169662E-4</v>
      </c>
      <c r="X108" s="6">
        <f>IF(V108&lt;$X$2,T108, +payroll!F108 * $X$2)</f>
        <v>6009.406577274005</v>
      </c>
      <c r="Z108" s="6">
        <f t="shared" si="32"/>
        <v>0</v>
      </c>
      <c r="AB108">
        <f t="shared" si="33"/>
        <v>1</v>
      </c>
    </row>
    <row r="109" spans="1:28" x14ac:dyDescent="0.2">
      <c r="A109" t="s">
        <v>161</v>
      </c>
      <c r="B109" t="s">
        <v>162</v>
      </c>
      <c r="D109" s="28">
        <v>13</v>
      </c>
      <c r="E109" s="28">
        <v>22</v>
      </c>
      <c r="F109" s="28">
        <v>23</v>
      </c>
      <c r="G109">
        <f t="shared" si="28"/>
        <v>58</v>
      </c>
      <c r="I109" s="25">
        <f t="shared" si="29"/>
        <v>19.333333333333332</v>
      </c>
      <c r="J109" s="7">
        <f>+IFR!AD109</f>
        <v>1.5416390797387068E-2</v>
      </c>
      <c r="K109" s="15">
        <f t="shared" si="27"/>
        <v>0.95</v>
      </c>
      <c r="L109" s="25">
        <f t="shared" si="30"/>
        <v>18.366666666666664</v>
      </c>
      <c r="M109" s="15">
        <v>1</v>
      </c>
      <c r="N109" s="15">
        <v>1</v>
      </c>
      <c r="P109" s="25">
        <f t="shared" si="31"/>
        <v>18.366666666666664</v>
      </c>
      <c r="R109" s="4">
        <f t="shared" si="26"/>
        <v>2.514311268084447E-3</v>
      </c>
      <c r="T109" s="6">
        <f>+R109*(assessment!$J$273*assessment!$E$3)</f>
        <v>17427.279074094615</v>
      </c>
      <c r="V109" s="7">
        <f>+T109/payroll!F109</f>
        <v>2.4090338147060634E-4</v>
      </c>
      <c r="X109" s="6">
        <f>IF(V109&lt;$X$2,T109, +payroll!F109 * $X$2)</f>
        <v>17427.279074094615</v>
      </c>
      <c r="Z109" s="6">
        <f t="shared" si="32"/>
        <v>0</v>
      </c>
      <c r="AB109">
        <f t="shared" si="33"/>
        <v>1</v>
      </c>
    </row>
    <row r="110" spans="1:28" x14ac:dyDescent="0.2">
      <c r="A110" t="s">
        <v>163</v>
      </c>
      <c r="B110" t="s">
        <v>164</v>
      </c>
      <c r="D110" s="28">
        <v>29</v>
      </c>
      <c r="E110" s="28">
        <v>37</v>
      </c>
      <c r="F110" s="28">
        <v>23</v>
      </c>
      <c r="G110">
        <f t="shared" si="28"/>
        <v>89</v>
      </c>
      <c r="I110" s="25">
        <f t="shared" si="29"/>
        <v>29.666666666666668</v>
      </c>
      <c r="J110" s="7">
        <f>+IFR!AD110</f>
        <v>1.7002565660842007E-2</v>
      </c>
      <c r="K110" s="15">
        <f t="shared" si="27"/>
        <v>0.95</v>
      </c>
      <c r="L110" s="25">
        <f t="shared" si="30"/>
        <v>28.183333333333334</v>
      </c>
      <c r="M110" s="15">
        <v>1</v>
      </c>
      <c r="N110" s="15">
        <v>1</v>
      </c>
      <c r="P110" s="25">
        <f t="shared" si="31"/>
        <v>28.183333333333334</v>
      </c>
      <c r="R110" s="4">
        <f t="shared" si="26"/>
        <v>3.8581672906813072E-3</v>
      </c>
      <c r="T110" s="6">
        <f>+R110*(assessment!$J$273*assessment!$E$3)</f>
        <v>26741.859268869324</v>
      </c>
      <c r="V110" s="7">
        <f>+T110/payroll!F110</f>
        <v>3.9165669028587077E-4</v>
      </c>
      <c r="X110" s="6">
        <f>IF(V110&lt;$X$2,T110, +payroll!F110 * $X$2)</f>
        <v>26741.859268869324</v>
      </c>
      <c r="Z110" s="6">
        <f t="shared" si="32"/>
        <v>0</v>
      </c>
      <c r="AB110">
        <f t="shared" si="33"/>
        <v>1</v>
      </c>
    </row>
    <row r="111" spans="1:28" x14ac:dyDescent="0.2">
      <c r="A111" t="s">
        <v>165</v>
      </c>
      <c r="B111" t="s">
        <v>166</v>
      </c>
      <c r="D111" s="28">
        <v>89</v>
      </c>
      <c r="E111" s="28">
        <v>91</v>
      </c>
      <c r="F111" s="28">
        <v>114</v>
      </c>
      <c r="G111">
        <f t="shared" si="28"/>
        <v>294</v>
      </c>
      <c r="I111" s="25">
        <f t="shared" si="29"/>
        <v>98</v>
      </c>
      <c r="J111" s="7">
        <f>+IFR!AD111</f>
        <v>1.6623857495469827E-2</v>
      </c>
      <c r="K111" s="15">
        <f t="shared" si="27"/>
        <v>0.95</v>
      </c>
      <c r="L111" s="25">
        <f t="shared" si="30"/>
        <v>93.1</v>
      </c>
      <c r="M111" s="15">
        <v>1</v>
      </c>
      <c r="N111" s="15">
        <v>1</v>
      </c>
      <c r="P111" s="25">
        <f t="shared" si="31"/>
        <v>93.1</v>
      </c>
      <c r="R111" s="4">
        <f t="shared" si="26"/>
        <v>1.2744957117531508E-2</v>
      </c>
      <c r="T111" s="6">
        <f>+R111*(assessment!$J$273*assessment!$E$3)</f>
        <v>88338.276685927878</v>
      </c>
      <c r="V111" s="7">
        <f>+T111/payroll!F111</f>
        <v>2.3283524780405121E-4</v>
      </c>
      <c r="X111" s="6">
        <f>IF(V111&lt;$X$2,T111, +payroll!F111 * $X$2)</f>
        <v>88338.276685927878</v>
      </c>
      <c r="Z111" s="6">
        <f t="shared" si="32"/>
        <v>0</v>
      </c>
      <c r="AB111">
        <f t="shared" si="33"/>
        <v>1</v>
      </c>
    </row>
    <row r="112" spans="1:28" x14ac:dyDescent="0.2">
      <c r="A112" t="s">
        <v>167</v>
      </c>
      <c r="B112" t="s">
        <v>168</v>
      </c>
      <c r="D112" s="28">
        <v>34</v>
      </c>
      <c r="E112" s="28">
        <v>44</v>
      </c>
      <c r="F112" s="28">
        <v>27</v>
      </c>
      <c r="G112">
        <f t="shared" si="28"/>
        <v>105</v>
      </c>
      <c r="I112" s="25">
        <f t="shared" si="29"/>
        <v>35</v>
      </c>
      <c r="J112" s="7">
        <f>+IFR!AD112</f>
        <v>2.0163232477025238E-2</v>
      </c>
      <c r="K112" s="15">
        <f t="shared" si="27"/>
        <v>0.95</v>
      </c>
      <c r="L112" s="25">
        <f t="shared" si="30"/>
        <v>33.25</v>
      </c>
      <c r="M112" s="15">
        <v>1</v>
      </c>
      <c r="N112" s="15">
        <v>1</v>
      </c>
      <c r="P112" s="25">
        <f t="shared" si="31"/>
        <v>33.25</v>
      </c>
      <c r="R112" s="4">
        <f t="shared" si="26"/>
        <v>4.5517703991183956E-3</v>
      </c>
      <c r="T112" s="6">
        <f>+R112*(assessment!$J$273*assessment!$E$3)</f>
        <v>31549.384530688527</v>
      </c>
      <c r="V112" s="7">
        <f>+T112/payroll!F112</f>
        <v>3.5553462535896271E-4</v>
      </c>
      <c r="X112" s="6">
        <f>IF(V112&lt;$X$2,T112, +payroll!F112 * $X$2)</f>
        <v>31549.384530688527</v>
      </c>
      <c r="Z112" s="6">
        <f t="shared" si="32"/>
        <v>0</v>
      </c>
      <c r="AB112">
        <f t="shared" si="33"/>
        <v>1</v>
      </c>
    </row>
    <row r="113" spans="1:28" x14ac:dyDescent="0.2">
      <c r="A113" t="s">
        <v>169</v>
      </c>
      <c r="B113" t="s">
        <v>170</v>
      </c>
      <c r="D113" s="28">
        <v>129</v>
      </c>
      <c r="E113" s="28">
        <v>91</v>
      </c>
      <c r="F113" s="28">
        <v>112</v>
      </c>
      <c r="G113">
        <f t="shared" si="28"/>
        <v>332</v>
      </c>
      <c r="I113" s="25">
        <f t="shared" si="29"/>
        <v>110.66666666666667</v>
      </c>
      <c r="J113" s="7">
        <f>+IFR!AD113</f>
        <v>1.7731615558892935E-2</v>
      </c>
      <c r="K113" s="15">
        <f t="shared" si="27"/>
        <v>0.95</v>
      </c>
      <c r="L113" s="25">
        <f t="shared" si="30"/>
        <v>105.13333333333334</v>
      </c>
      <c r="M113" s="15">
        <v>1</v>
      </c>
      <c r="N113" s="15">
        <v>1</v>
      </c>
      <c r="P113" s="25">
        <f t="shared" si="31"/>
        <v>105.13333333333334</v>
      </c>
      <c r="R113" s="4">
        <f t="shared" si="26"/>
        <v>1.4392264500069595E-2</v>
      </c>
      <c r="T113" s="6">
        <f>+R113*(assessment!$J$273*assessment!$E$3)</f>
        <v>99756.149182748486</v>
      </c>
      <c r="V113" s="7">
        <f>+T113/payroll!F113</f>
        <v>3.2596074601478605E-4</v>
      </c>
      <c r="X113" s="6">
        <f>IF(V113&lt;$X$2,T113, +payroll!F113 * $X$2)</f>
        <v>99756.149182748486</v>
      </c>
      <c r="Z113" s="6">
        <f t="shared" si="32"/>
        <v>0</v>
      </c>
      <c r="AB113">
        <f t="shared" si="33"/>
        <v>1</v>
      </c>
    </row>
    <row r="114" spans="1:28" x14ac:dyDescent="0.2">
      <c r="A114" t="s">
        <v>171</v>
      </c>
      <c r="B114" t="s">
        <v>172</v>
      </c>
      <c r="D114" s="28">
        <v>30</v>
      </c>
      <c r="E114" s="28">
        <v>24</v>
      </c>
      <c r="F114" s="28">
        <v>20</v>
      </c>
      <c r="G114">
        <f t="shared" si="28"/>
        <v>74</v>
      </c>
      <c r="I114" s="25">
        <f t="shared" si="29"/>
        <v>24.666666666666668</v>
      </c>
      <c r="J114" s="7">
        <f>+IFR!AD114</f>
        <v>1.6366007297030444E-2</v>
      </c>
      <c r="K114" s="15">
        <f t="shared" si="27"/>
        <v>0.95</v>
      </c>
      <c r="L114" s="25">
        <f t="shared" si="30"/>
        <v>23.433333333333334</v>
      </c>
      <c r="M114" s="15">
        <v>1</v>
      </c>
      <c r="N114" s="15">
        <v>1</v>
      </c>
      <c r="P114" s="25">
        <f t="shared" si="31"/>
        <v>23.433333333333334</v>
      </c>
      <c r="R114" s="4">
        <f t="shared" si="26"/>
        <v>3.2079143765215362E-3</v>
      </c>
      <c r="T114" s="6">
        <f>+R114*(assessment!$J$273*assessment!$E$3)</f>
        <v>22234.804335913821</v>
      </c>
      <c r="V114" s="7">
        <f>+T114/payroll!F114</f>
        <v>2.9303307034033544E-4</v>
      </c>
      <c r="X114" s="6">
        <f>IF(V114&lt;$X$2,T114, +payroll!F114 * $X$2)</f>
        <v>22234.804335913821</v>
      </c>
      <c r="Z114" s="6">
        <f t="shared" si="32"/>
        <v>0</v>
      </c>
      <c r="AB114">
        <f t="shared" si="33"/>
        <v>1</v>
      </c>
    </row>
    <row r="115" spans="1:28" x14ac:dyDescent="0.2">
      <c r="A115" t="s">
        <v>173</v>
      </c>
      <c r="B115" t="s">
        <v>174</v>
      </c>
      <c r="D115" s="28">
        <v>14</v>
      </c>
      <c r="E115" s="28">
        <v>18</v>
      </c>
      <c r="F115" s="28">
        <v>14</v>
      </c>
      <c r="G115">
        <f t="shared" si="28"/>
        <v>46</v>
      </c>
      <c r="I115" s="25">
        <f t="shared" si="29"/>
        <v>15.333333333333334</v>
      </c>
      <c r="J115" s="7">
        <f>+IFR!AD115</f>
        <v>1.9824973804315582E-2</v>
      </c>
      <c r="K115" s="15">
        <f t="shared" si="27"/>
        <v>0.95</v>
      </c>
      <c r="L115" s="25">
        <f t="shared" si="30"/>
        <v>14.566666666666666</v>
      </c>
      <c r="M115" s="15">
        <v>1</v>
      </c>
      <c r="N115" s="15">
        <v>1</v>
      </c>
      <c r="P115" s="25">
        <f t="shared" si="31"/>
        <v>14.566666666666666</v>
      </c>
      <c r="R115" s="4">
        <f t="shared" si="26"/>
        <v>1.9941089367566307E-3</v>
      </c>
      <c r="T115" s="6">
        <f>+R115*(assessment!$J$273*assessment!$E$3)</f>
        <v>13821.635127730213</v>
      </c>
      <c r="V115" s="7">
        <f>+T115/payroll!F115</f>
        <v>3.7209693459615446E-4</v>
      </c>
      <c r="X115" s="6">
        <f>IF(V115&lt;$X$2,T115, +payroll!F115 * $X$2)</f>
        <v>13821.635127730213</v>
      </c>
      <c r="Z115" s="6">
        <f t="shared" si="32"/>
        <v>0</v>
      </c>
      <c r="AB115">
        <f t="shared" si="33"/>
        <v>1</v>
      </c>
    </row>
    <row r="116" spans="1:28" x14ac:dyDescent="0.2">
      <c r="A116" t="s">
        <v>175</v>
      </c>
      <c r="B116" t="s">
        <v>176</v>
      </c>
      <c r="D116" s="28">
        <v>9</v>
      </c>
      <c r="E116" s="28">
        <v>3</v>
      </c>
      <c r="F116" s="28">
        <v>3</v>
      </c>
      <c r="G116">
        <f t="shared" si="28"/>
        <v>15</v>
      </c>
      <c r="I116" s="25">
        <f t="shared" si="29"/>
        <v>5</v>
      </c>
      <c r="J116" s="7">
        <f>+IFR!AD116</f>
        <v>4.148423721915641E-3</v>
      </c>
      <c r="K116" s="15">
        <f t="shared" si="27"/>
        <v>0.95</v>
      </c>
      <c r="L116" s="25">
        <f t="shared" si="30"/>
        <v>4.75</v>
      </c>
      <c r="M116" s="15">
        <v>1</v>
      </c>
      <c r="N116" s="15">
        <v>1</v>
      </c>
      <c r="P116" s="25">
        <f t="shared" si="31"/>
        <v>4.75</v>
      </c>
      <c r="R116" s="4">
        <f t="shared" si="26"/>
        <v>6.5025291415977081E-4</v>
      </c>
      <c r="T116" s="6">
        <f>+R116*(assessment!$J$273*assessment!$E$3)</f>
        <v>4507.0549329555042</v>
      </c>
      <c r="V116" s="7">
        <f>+T116/payroll!F116</f>
        <v>1.0899358023131572E-4</v>
      </c>
      <c r="X116" s="6">
        <f>IF(V116&lt;$X$2,T116, +payroll!F116 * $X$2)</f>
        <v>4507.0549329555042</v>
      </c>
      <c r="Z116" s="6">
        <f t="shared" si="32"/>
        <v>0</v>
      </c>
      <c r="AB116">
        <f t="shared" si="33"/>
        <v>1</v>
      </c>
    </row>
    <row r="117" spans="1:28" x14ac:dyDescent="0.2">
      <c r="A117" t="s">
        <v>177</v>
      </c>
      <c r="B117" t="s">
        <v>545</v>
      </c>
      <c r="D117" s="28">
        <v>78</v>
      </c>
      <c r="E117" s="28">
        <v>89</v>
      </c>
      <c r="F117" s="28">
        <v>96</v>
      </c>
      <c r="G117">
        <f t="shared" si="28"/>
        <v>263</v>
      </c>
      <c r="I117" s="25">
        <f t="shared" si="29"/>
        <v>87.666666666666671</v>
      </c>
      <c r="J117" s="7">
        <f>+IFR!AD117</f>
        <v>1.7141956291202357E-2</v>
      </c>
      <c r="K117" s="15">
        <f t="shared" si="27"/>
        <v>0.95</v>
      </c>
      <c r="L117" s="25">
        <f t="shared" si="30"/>
        <v>83.283333333333331</v>
      </c>
      <c r="M117" s="15">
        <v>1</v>
      </c>
      <c r="N117" s="15">
        <v>1</v>
      </c>
      <c r="P117" s="25">
        <f t="shared" si="31"/>
        <v>83.283333333333331</v>
      </c>
      <c r="R117" s="4">
        <f t="shared" si="26"/>
        <v>1.1401101094934649E-2</v>
      </c>
      <c r="T117" s="6">
        <f>+R117*(assessment!$J$273*assessment!$E$3)</f>
        <v>79023.696491153169</v>
      </c>
      <c r="V117" s="7">
        <f>+T117/payroll!F117</f>
        <v>2.3871020966717606E-4</v>
      </c>
      <c r="X117" s="6">
        <f>IF(V117&lt;$X$2,T117, +payroll!F117 * $X$2)</f>
        <v>79023.696491153169</v>
      </c>
      <c r="Z117" s="6">
        <f t="shared" si="32"/>
        <v>0</v>
      </c>
      <c r="AB117">
        <f t="shared" si="33"/>
        <v>1</v>
      </c>
    </row>
    <row r="118" spans="1:28" x14ac:dyDescent="0.2">
      <c r="A118" t="s">
        <v>178</v>
      </c>
      <c r="B118" t="s">
        <v>179</v>
      </c>
      <c r="D118" s="28">
        <v>79</v>
      </c>
      <c r="E118" s="28">
        <v>80</v>
      </c>
      <c r="F118" s="28">
        <v>65</v>
      </c>
      <c r="G118">
        <f t="shared" si="28"/>
        <v>224</v>
      </c>
      <c r="I118" s="25">
        <f t="shared" si="29"/>
        <v>74.666666666666671</v>
      </c>
      <c r="J118" s="7">
        <f>+IFR!AD118</f>
        <v>1.3890219579846467E-2</v>
      </c>
      <c r="K118" s="15">
        <f t="shared" si="27"/>
        <v>0.95</v>
      </c>
      <c r="L118" s="25">
        <f t="shared" si="30"/>
        <v>70.933333333333337</v>
      </c>
      <c r="M118" s="15">
        <v>1</v>
      </c>
      <c r="N118" s="15">
        <v>1</v>
      </c>
      <c r="P118" s="25">
        <f t="shared" si="31"/>
        <v>70.933333333333337</v>
      </c>
      <c r="R118" s="4">
        <f t="shared" si="26"/>
        <v>9.7104435181192446E-3</v>
      </c>
      <c r="T118" s="6">
        <f>+R118*(assessment!$J$273*assessment!$E$3)</f>
        <v>67305.353665468865</v>
      </c>
      <c r="V118" s="7">
        <f>+T118/payroll!F118</f>
        <v>2.6032836476409354E-4</v>
      </c>
      <c r="X118" s="6">
        <f>IF(V118&lt;$X$2,T118, +payroll!F118 * $X$2)</f>
        <v>67305.353665468865</v>
      </c>
      <c r="Z118" s="6">
        <f t="shared" si="32"/>
        <v>0</v>
      </c>
      <c r="AB118">
        <f t="shared" si="33"/>
        <v>1</v>
      </c>
    </row>
    <row r="119" spans="1:28" x14ac:dyDescent="0.2">
      <c r="A119" t="s">
        <v>180</v>
      </c>
      <c r="B119" t="s">
        <v>181</v>
      </c>
      <c r="D119" s="28">
        <v>23</v>
      </c>
      <c r="E119" s="28">
        <v>25</v>
      </c>
      <c r="F119" s="28">
        <v>14</v>
      </c>
      <c r="G119">
        <f t="shared" si="28"/>
        <v>62</v>
      </c>
      <c r="I119" s="25">
        <f t="shared" si="29"/>
        <v>20.666666666666668</v>
      </c>
      <c r="J119" s="7">
        <f>+IFR!AD119</f>
        <v>9.2159460277560119E-3</v>
      </c>
      <c r="K119" s="15">
        <f t="shared" si="27"/>
        <v>0.95</v>
      </c>
      <c r="L119" s="25">
        <f t="shared" si="30"/>
        <v>19.633333333333333</v>
      </c>
      <c r="M119" s="15">
        <v>1</v>
      </c>
      <c r="N119" s="15">
        <v>1</v>
      </c>
      <c r="P119" s="25">
        <f t="shared" si="31"/>
        <v>19.633333333333333</v>
      </c>
      <c r="R119" s="4">
        <f t="shared" si="26"/>
        <v>2.6877120451937195E-3</v>
      </c>
      <c r="T119" s="6">
        <f>+R119*(assessment!$J$273*assessment!$E$3)</f>
        <v>18629.160389549415</v>
      </c>
      <c r="V119" s="7">
        <f>+T119/payroll!F119</f>
        <v>1.703375008676266E-4</v>
      </c>
      <c r="X119" s="6">
        <f>IF(V119&lt;$X$2,T119, +payroll!F119 * $X$2)</f>
        <v>18629.160389549415</v>
      </c>
      <c r="Z119" s="6">
        <f t="shared" si="32"/>
        <v>0</v>
      </c>
      <c r="AB119">
        <f t="shared" si="33"/>
        <v>1</v>
      </c>
    </row>
    <row r="120" spans="1:28" x14ac:dyDescent="0.2">
      <c r="A120" t="s">
        <v>182</v>
      </c>
      <c r="B120" s="47" t="s">
        <v>572</v>
      </c>
      <c r="D120" s="28">
        <v>69</v>
      </c>
      <c r="E120" s="28">
        <v>72</v>
      </c>
      <c r="F120" s="28">
        <v>72</v>
      </c>
      <c r="G120">
        <f t="shared" si="28"/>
        <v>213</v>
      </c>
      <c r="I120" s="25">
        <f t="shared" si="29"/>
        <v>71</v>
      </c>
      <c r="J120" s="7">
        <f>+IFR!AD120</f>
        <v>1.7803463255517172E-2</v>
      </c>
      <c r="K120" s="15">
        <f t="shared" si="27"/>
        <v>0.95</v>
      </c>
      <c r="L120" s="25">
        <f t="shared" si="30"/>
        <v>67.45</v>
      </c>
      <c r="M120" s="15">
        <v>1</v>
      </c>
      <c r="N120" s="15">
        <v>1</v>
      </c>
      <c r="P120" s="25">
        <f t="shared" si="31"/>
        <v>67.45</v>
      </c>
      <c r="R120" s="4">
        <f t="shared" si="26"/>
        <v>9.2335913810687471E-3</v>
      </c>
      <c r="T120" s="6">
        <f>+R120*(assessment!$J$273*assessment!$E$3)</f>
        <v>64000.180047968162</v>
      </c>
      <c r="V120" s="7">
        <f>+T120/payroll!F120</f>
        <v>3.2171098495579434E-4</v>
      </c>
      <c r="X120" s="6">
        <f>IF(V120&lt;$X$2,T120, +payroll!F120 * $X$2)</f>
        <v>64000.180047968162</v>
      </c>
      <c r="Z120" s="6">
        <f t="shared" si="32"/>
        <v>0</v>
      </c>
      <c r="AB120">
        <f t="shared" si="33"/>
        <v>1</v>
      </c>
    </row>
    <row r="121" spans="1:28" x14ac:dyDescent="0.2">
      <c r="A121" t="s">
        <v>183</v>
      </c>
      <c r="B121" t="s">
        <v>184</v>
      </c>
      <c r="D121" s="28">
        <v>40</v>
      </c>
      <c r="E121" s="28">
        <v>25</v>
      </c>
      <c r="F121" s="28">
        <v>37</v>
      </c>
      <c r="G121">
        <f t="shared" si="28"/>
        <v>102</v>
      </c>
      <c r="I121" s="25">
        <f t="shared" si="29"/>
        <v>34</v>
      </c>
      <c r="J121" s="7">
        <f>+IFR!AD121</f>
        <v>1.8358728520389896E-2</v>
      </c>
      <c r="K121" s="15">
        <f t="shared" si="27"/>
        <v>0.95</v>
      </c>
      <c r="L121" s="25">
        <f t="shared" si="30"/>
        <v>32.299999999999997</v>
      </c>
      <c r="M121" s="15">
        <v>1</v>
      </c>
      <c r="N121" s="15">
        <v>1</v>
      </c>
      <c r="P121" s="25">
        <f t="shared" si="31"/>
        <v>32.299999999999997</v>
      </c>
      <c r="R121" s="4">
        <f t="shared" si="26"/>
        <v>4.4217198162864414E-3</v>
      </c>
      <c r="T121" s="6">
        <f>+R121*(assessment!$J$273*assessment!$E$3)</f>
        <v>30647.973544097425</v>
      </c>
      <c r="V121" s="7">
        <f>+T121/payroll!F121</f>
        <v>3.6102755822172962E-4</v>
      </c>
      <c r="X121" s="6">
        <f>IF(V121&lt;$X$2,T121, +payroll!F121 * $X$2)</f>
        <v>30647.973544097425</v>
      </c>
      <c r="Z121" s="6">
        <f t="shared" si="32"/>
        <v>0</v>
      </c>
      <c r="AB121">
        <f t="shared" si="33"/>
        <v>1</v>
      </c>
    </row>
    <row r="122" spans="1:28" x14ac:dyDescent="0.2">
      <c r="A122" t="s">
        <v>185</v>
      </c>
      <c r="B122" t="s">
        <v>186</v>
      </c>
      <c r="D122" s="28">
        <v>10</v>
      </c>
      <c r="E122" s="28">
        <v>8</v>
      </c>
      <c r="F122" s="28">
        <v>1</v>
      </c>
      <c r="G122">
        <f t="shared" si="28"/>
        <v>19</v>
      </c>
      <c r="I122" s="25">
        <f t="shared" si="29"/>
        <v>6.333333333333333</v>
      </c>
      <c r="J122" s="7">
        <f>+IFR!AD122</f>
        <v>9.2432429739314481E-3</v>
      </c>
      <c r="K122" s="15">
        <f t="shared" si="27"/>
        <v>0.95</v>
      </c>
      <c r="L122" s="25">
        <f t="shared" si="30"/>
        <v>6.0166666666666657</v>
      </c>
      <c r="M122" s="15">
        <v>1</v>
      </c>
      <c r="N122" s="15">
        <v>1</v>
      </c>
      <c r="P122" s="25">
        <f t="shared" si="31"/>
        <v>6.0166666666666657</v>
      </c>
      <c r="R122" s="4">
        <f t="shared" si="26"/>
        <v>8.2365369126904291E-4</v>
      </c>
      <c r="T122" s="6">
        <f>+R122*(assessment!$J$273*assessment!$E$3)</f>
        <v>5708.936248410304</v>
      </c>
      <c r="V122" s="7">
        <f>+T122/payroll!F122</f>
        <v>2.6808817460502004E-4</v>
      </c>
      <c r="X122" s="6">
        <f>IF(V122&lt;$X$2,T122, +payroll!F122 * $X$2)</f>
        <v>5708.936248410304</v>
      </c>
      <c r="Z122" s="6">
        <f t="shared" si="32"/>
        <v>0</v>
      </c>
      <c r="AB122">
        <f t="shared" si="33"/>
        <v>1</v>
      </c>
    </row>
    <row r="123" spans="1:28" x14ac:dyDescent="0.2">
      <c r="A123" t="s">
        <v>187</v>
      </c>
      <c r="B123" t="s">
        <v>546</v>
      </c>
      <c r="D123" s="28">
        <v>0</v>
      </c>
      <c r="E123" s="28">
        <v>0</v>
      </c>
      <c r="F123" s="28">
        <v>0</v>
      </c>
      <c r="G123">
        <f t="shared" si="28"/>
        <v>0</v>
      </c>
      <c r="I123" s="25">
        <f t="shared" si="29"/>
        <v>0</v>
      </c>
      <c r="J123" s="7">
        <f>+IFR!AD123</f>
        <v>0</v>
      </c>
      <c r="K123" s="15">
        <f t="shared" si="27"/>
        <v>0.95</v>
      </c>
      <c r="L123" s="25">
        <f t="shared" si="30"/>
        <v>0</v>
      </c>
      <c r="M123" s="15">
        <v>1</v>
      </c>
      <c r="N123" s="15">
        <v>1</v>
      </c>
      <c r="P123" s="25">
        <f t="shared" si="31"/>
        <v>0</v>
      </c>
      <c r="R123" s="4">
        <f t="shared" si="26"/>
        <v>0</v>
      </c>
      <c r="T123" s="6">
        <f>+R123*(assessment!$J$273*assessment!$E$3)</f>
        <v>0</v>
      </c>
      <c r="V123" s="7">
        <f>+T123/payroll!F123</f>
        <v>0</v>
      </c>
      <c r="X123" s="6">
        <f>IF(V123&lt;$X$2,T123, +payroll!F123 * $X$2)</f>
        <v>0</v>
      </c>
      <c r="Z123" s="6">
        <f t="shared" si="32"/>
        <v>0</v>
      </c>
      <c r="AB123" t="e">
        <f t="shared" si="33"/>
        <v>#DIV/0!</v>
      </c>
    </row>
    <row r="124" spans="1:28" x14ac:dyDescent="0.2">
      <c r="A124" t="s">
        <v>188</v>
      </c>
      <c r="B124" t="s">
        <v>189</v>
      </c>
      <c r="D124" s="28">
        <v>9</v>
      </c>
      <c r="E124" s="28">
        <v>18</v>
      </c>
      <c r="F124" s="28">
        <v>14</v>
      </c>
      <c r="G124">
        <f t="shared" si="28"/>
        <v>41</v>
      </c>
      <c r="I124" s="25">
        <f t="shared" si="29"/>
        <v>13.666666666666666</v>
      </c>
      <c r="J124" s="7">
        <f>+IFR!AD124</f>
        <v>1.5757026788584021E-2</v>
      </c>
      <c r="K124" s="15">
        <f t="shared" si="27"/>
        <v>0.95</v>
      </c>
      <c r="L124" s="25">
        <f t="shared" si="30"/>
        <v>12.983333333333333</v>
      </c>
      <c r="M124" s="15">
        <v>1</v>
      </c>
      <c r="N124" s="15">
        <v>1</v>
      </c>
      <c r="P124" s="25">
        <f t="shared" si="31"/>
        <v>12.983333333333333</v>
      </c>
      <c r="R124" s="4">
        <f t="shared" si="26"/>
        <v>1.7773579653700402E-3</v>
      </c>
      <c r="T124" s="6">
        <f>+R124*(assessment!$J$273*assessment!$E$3)</f>
        <v>12319.283483411711</v>
      </c>
      <c r="V124" s="7">
        <f>+T124/payroll!F124</f>
        <v>2.4591042977843794E-4</v>
      </c>
      <c r="X124" s="6">
        <f>IF(V124&lt;$X$2,T124, +payroll!F124 * $X$2)</f>
        <v>12319.283483411711</v>
      </c>
      <c r="Z124" s="6">
        <f t="shared" si="32"/>
        <v>0</v>
      </c>
      <c r="AB124">
        <f t="shared" si="33"/>
        <v>1</v>
      </c>
    </row>
    <row r="125" spans="1:28" x14ac:dyDescent="0.2">
      <c r="A125" t="s">
        <v>190</v>
      </c>
      <c r="B125" t="s">
        <v>191</v>
      </c>
      <c r="D125" s="28">
        <v>34</v>
      </c>
      <c r="E125" s="28">
        <v>30</v>
      </c>
      <c r="F125" s="28">
        <v>21</v>
      </c>
      <c r="G125">
        <f t="shared" si="28"/>
        <v>85</v>
      </c>
      <c r="I125" s="25">
        <f t="shared" si="29"/>
        <v>28.333333333333332</v>
      </c>
      <c r="J125" s="7">
        <f>+IFR!AD125</f>
        <v>1.7495805554810038E-2</v>
      </c>
      <c r="K125" s="15">
        <f t="shared" si="27"/>
        <v>0.95</v>
      </c>
      <c r="L125" s="25">
        <f t="shared" si="30"/>
        <v>26.916666666666664</v>
      </c>
      <c r="M125" s="15">
        <v>1</v>
      </c>
      <c r="N125" s="15">
        <v>1</v>
      </c>
      <c r="P125" s="25">
        <f t="shared" si="31"/>
        <v>26.916666666666664</v>
      </c>
      <c r="R125" s="4">
        <f t="shared" si="26"/>
        <v>3.6847665135720346E-3</v>
      </c>
      <c r="T125" s="6">
        <f>+R125*(assessment!$J$273*assessment!$E$3)</f>
        <v>25539.97795341452</v>
      </c>
      <c r="V125" s="7">
        <f>+T125/payroll!F125</f>
        <v>2.1969863239961715E-4</v>
      </c>
      <c r="X125" s="6">
        <f>IF(V125&lt;$X$2,T125, +payroll!F125 * $X$2)</f>
        <v>25539.97795341452</v>
      </c>
      <c r="Z125" s="6">
        <f t="shared" si="32"/>
        <v>0</v>
      </c>
      <c r="AB125">
        <f t="shared" si="33"/>
        <v>1</v>
      </c>
    </row>
    <row r="126" spans="1:28" x14ac:dyDescent="0.2">
      <c r="A126" t="s">
        <v>192</v>
      </c>
      <c r="B126" t="s">
        <v>547</v>
      </c>
      <c r="D126" s="28">
        <v>5</v>
      </c>
      <c r="E126" s="28">
        <v>7</v>
      </c>
      <c r="F126" s="28">
        <v>3</v>
      </c>
      <c r="G126">
        <f t="shared" si="28"/>
        <v>15</v>
      </c>
      <c r="I126" s="25">
        <f t="shared" si="29"/>
        <v>5</v>
      </c>
      <c r="J126" s="7">
        <f>+IFR!AD126</f>
        <v>1.1699446833651343E-2</v>
      </c>
      <c r="K126" s="15">
        <f t="shared" si="27"/>
        <v>0.95</v>
      </c>
      <c r="L126" s="25">
        <f t="shared" si="30"/>
        <v>4.75</v>
      </c>
      <c r="M126" s="15">
        <v>1</v>
      </c>
      <c r="N126" s="15">
        <v>1</v>
      </c>
      <c r="P126" s="25">
        <f t="shared" si="31"/>
        <v>4.75</v>
      </c>
      <c r="R126" s="4">
        <f t="shared" si="26"/>
        <v>6.5025291415977081E-4</v>
      </c>
      <c r="T126" s="6">
        <f>+R126*(assessment!$J$273*assessment!$E$3)</f>
        <v>4507.0549329555042</v>
      </c>
      <c r="V126" s="7">
        <f>+T126/payroll!F126</f>
        <v>2.0969157490064334E-4</v>
      </c>
      <c r="X126" s="6">
        <f>IF(V126&lt;$X$2,T126, +payroll!F126 * $X$2)</f>
        <v>4507.0549329555042</v>
      </c>
      <c r="Z126" s="6">
        <f t="shared" si="32"/>
        <v>0</v>
      </c>
      <c r="AB126">
        <f t="shared" si="33"/>
        <v>1</v>
      </c>
    </row>
    <row r="127" spans="1:28" x14ac:dyDescent="0.2">
      <c r="A127" t="s">
        <v>482</v>
      </c>
      <c r="B127" t="s">
        <v>483</v>
      </c>
      <c r="D127" s="28">
        <v>3</v>
      </c>
      <c r="E127" s="28">
        <v>1</v>
      </c>
      <c r="F127" s="28">
        <v>3</v>
      </c>
      <c r="I127" s="25">
        <f>AVERAGE(D127:F127)</f>
        <v>2.3333333333333335</v>
      </c>
      <c r="J127" s="7">
        <f>+IFR!AD127</f>
        <v>8.6481794479246945E-3</v>
      </c>
      <c r="K127" s="15">
        <f t="shared" si="27"/>
        <v>0.95</v>
      </c>
      <c r="L127" s="25">
        <f>+I127*K127</f>
        <v>2.2166666666666668</v>
      </c>
      <c r="M127" s="15">
        <v>1</v>
      </c>
      <c r="N127" s="15">
        <v>1</v>
      </c>
      <c r="P127" s="25">
        <f>+L127*M127*N127</f>
        <v>2.2166666666666668</v>
      </c>
      <c r="R127" s="4">
        <f t="shared" si="26"/>
        <v>3.0345135994122639E-4</v>
      </c>
      <c r="T127" s="6">
        <f>+R127*(assessment!$J$273*assessment!$E$3)</f>
        <v>2103.292302045902</v>
      </c>
      <c r="V127" s="7">
        <f>+T127/payroll!F127</f>
        <v>1.6409654575642716E-4</v>
      </c>
      <c r="X127" s="6">
        <f>IF(V127&lt;$X$2,T127, +payroll!F127 * $X$2)</f>
        <v>2103.292302045902</v>
      </c>
      <c r="Z127" s="6">
        <f>+T127-X127</f>
        <v>0</v>
      </c>
      <c r="AB127">
        <f>+X127/T127</f>
        <v>1</v>
      </c>
    </row>
    <row r="128" spans="1:28" x14ac:dyDescent="0.2">
      <c r="A128" t="s">
        <v>193</v>
      </c>
      <c r="B128" t="s">
        <v>506</v>
      </c>
      <c r="D128" s="28">
        <v>24</v>
      </c>
      <c r="E128" s="28">
        <v>26</v>
      </c>
      <c r="F128" s="28">
        <v>26</v>
      </c>
      <c r="G128">
        <f t="shared" si="28"/>
        <v>76</v>
      </c>
      <c r="I128" s="25">
        <f t="shared" si="29"/>
        <v>25.333333333333332</v>
      </c>
      <c r="J128" s="7">
        <f>+IFR!AD128</f>
        <v>6.9248540695522748E-2</v>
      </c>
      <c r="K128" s="15">
        <f t="shared" si="27"/>
        <v>1</v>
      </c>
      <c r="L128" s="25">
        <f t="shared" si="30"/>
        <v>25.333333333333332</v>
      </c>
      <c r="M128" s="15">
        <v>1</v>
      </c>
      <c r="N128" s="15">
        <v>1</v>
      </c>
      <c r="P128" s="25">
        <f t="shared" si="31"/>
        <v>25.333333333333332</v>
      </c>
      <c r="R128" s="4">
        <f t="shared" si="26"/>
        <v>3.4680155421854442E-3</v>
      </c>
      <c r="T128" s="6">
        <f>+R128*(assessment!$J$273*assessment!$E$3)</f>
        <v>24037.62630909602</v>
      </c>
      <c r="V128" s="7">
        <f>+T128/payroll!F128</f>
        <v>1.4570472639460828E-3</v>
      </c>
      <c r="X128" s="6">
        <f>IF(V128&lt;$X$2,T128, +payroll!F128 * $X$2)</f>
        <v>24037.62630909602</v>
      </c>
      <c r="Z128" s="6">
        <f t="shared" si="32"/>
        <v>0</v>
      </c>
      <c r="AB128">
        <f t="shared" si="33"/>
        <v>1</v>
      </c>
    </row>
    <row r="129" spans="1:28" x14ac:dyDescent="0.2">
      <c r="A129" t="s">
        <v>194</v>
      </c>
      <c r="B129" t="s">
        <v>195</v>
      </c>
      <c r="D129" s="28">
        <v>26</v>
      </c>
      <c r="E129" s="28">
        <v>25</v>
      </c>
      <c r="F129" s="28">
        <v>30</v>
      </c>
      <c r="G129">
        <f t="shared" si="28"/>
        <v>81</v>
      </c>
      <c r="I129" s="25">
        <f t="shared" si="29"/>
        <v>27</v>
      </c>
      <c r="J129" s="7">
        <f>+IFR!AD129</f>
        <v>6.0248248337881304E-2</v>
      </c>
      <c r="K129" s="15">
        <f t="shared" si="27"/>
        <v>1</v>
      </c>
      <c r="L129" s="25">
        <f t="shared" si="30"/>
        <v>27</v>
      </c>
      <c r="M129" s="15">
        <v>1</v>
      </c>
      <c r="N129" s="15">
        <v>1</v>
      </c>
      <c r="P129" s="25">
        <f t="shared" si="31"/>
        <v>27</v>
      </c>
      <c r="R129" s="4">
        <f t="shared" ref="R129:R160" si="34">+P129/$P$265</f>
        <v>3.696174459434487E-3</v>
      </c>
      <c r="T129" s="6">
        <f>+R129*(assessment!$J$273*assessment!$E$3)</f>
        <v>25619.049092589183</v>
      </c>
      <c r="V129" s="7">
        <f>+T129/payroll!F129</f>
        <v>1.3658175302884775E-3</v>
      </c>
      <c r="X129" s="6">
        <f>IF(V129&lt;$X$2,T129, +payroll!F129 * $X$2)</f>
        <v>25619.049092589183</v>
      </c>
      <c r="Z129" s="6">
        <f t="shared" si="32"/>
        <v>0</v>
      </c>
      <c r="AB129">
        <f t="shared" si="33"/>
        <v>1</v>
      </c>
    </row>
    <row r="130" spans="1:28" x14ac:dyDescent="0.2">
      <c r="A130" t="s">
        <v>559</v>
      </c>
      <c r="B130" t="s">
        <v>560</v>
      </c>
      <c r="D130" s="28">
        <v>0</v>
      </c>
      <c r="E130" s="28">
        <v>2</v>
      </c>
      <c r="F130" s="28">
        <v>1</v>
      </c>
      <c r="G130">
        <f>SUM(D130:F130)</f>
        <v>3</v>
      </c>
      <c r="I130" s="25">
        <f>AVERAGE(D130:F130)</f>
        <v>1</v>
      </c>
      <c r="J130" s="7">
        <f>+IFR!AD130</f>
        <v>9.461133622094919E-3</v>
      </c>
      <c r="K130" s="15">
        <f t="shared" si="27"/>
        <v>0.95</v>
      </c>
      <c r="L130" s="25">
        <f>+I130*K130</f>
        <v>0.95</v>
      </c>
      <c r="M130" s="15">
        <v>1</v>
      </c>
      <c r="N130" s="15">
        <v>1</v>
      </c>
      <c r="P130" s="25">
        <f>+L130*M130*N130</f>
        <v>0.95</v>
      </c>
      <c r="R130" s="4">
        <f t="shared" si="34"/>
        <v>1.3005058283195416E-4</v>
      </c>
      <c r="T130" s="6">
        <f>+R130*(assessment!$J$273*assessment!$E$3)</f>
        <v>901.41098659110071</v>
      </c>
      <c r="V130" s="7">
        <f>+T130/payroll!F130</f>
        <v>9.3338162885506129E-5</v>
      </c>
      <c r="X130" s="6">
        <f>IF(V130&lt;$X$2,T130, +payroll!F130 * $X$2)</f>
        <v>901.41098659110071</v>
      </c>
      <c r="Z130" s="6">
        <f>+T130-X130</f>
        <v>0</v>
      </c>
      <c r="AB130">
        <f>+X130/T130</f>
        <v>1</v>
      </c>
    </row>
    <row r="131" spans="1:28" x14ac:dyDescent="0.2">
      <c r="A131" t="s">
        <v>196</v>
      </c>
      <c r="B131" t="s">
        <v>197</v>
      </c>
      <c r="D131" s="28">
        <v>1</v>
      </c>
      <c r="E131" s="28">
        <v>2</v>
      </c>
      <c r="F131" s="28">
        <v>1</v>
      </c>
      <c r="G131">
        <f t="shared" si="28"/>
        <v>4</v>
      </c>
      <c r="I131" s="25">
        <f t="shared" si="29"/>
        <v>1.3333333333333333</v>
      </c>
      <c r="J131" s="7">
        <f>+IFR!AD131</f>
        <v>5.0608101489658386E-3</v>
      </c>
      <c r="K131" s="15">
        <f t="shared" si="27"/>
        <v>0.95</v>
      </c>
      <c r="L131" s="25">
        <f t="shared" si="30"/>
        <v>1.2666666666666666</v>
      </c>
      <c r="M131" s="15">
        <v>1</v>
      </c>
      <c r="N131" s="15">
        <v>1</v>
      </c>
      <c r="P131" s="25">
        <f t="shared" si="31"/>
        <v>1.2666666666666666</v>
      </c>
      <c r="R131" s="4">
        <f t="shared" si="34"/>
        <v>1.7340077710927221E-4</v>
      </c>
      <c r="T131" s="6">
        <f>+R131*(assessment!$J$273*assessment!$E$3)</f>
        <v>1201.8813154548009</v>
      </c>
      <c r="V131" s="7">
        <f>+T131/payroll!F131</f>
        <v>7.5776529390129689E-5</v>
      </c>
      <c r="X131" s="6">
        <f>IF(V131&lt;$X$2,T131, +payroll!F131 * $X$2)</f>
        <v>1201.8813154548009</v>
      </c>
      <c r="Z131" s="6">
        <f t="shared" si="32"/>
        <v>0</v>
      </c>
      <c r="AB131">
        <f t="shared" si="33"/>
        <v>1</v>
      </c>
    </row>
    <row r="132" spans="1:28" x14ac:dyDescent="0.2">
      <c r="A132" t="s">
        <v>198</v>
      </c>
      <c r="B132" t="s">
        <v>548</v>
      </c>
      <c r="D132" s="28">
        <v>3</v>
      </c>
      <c r="E132" s="28">
        <v>2</v>
      </c>
      <c r="F132" s="28">
        <v>0</v>
      </c>
      <c r="G132">
        <f t="shared" si="28"/>
        <v>5</v>
      </c>
      <c r="I132" s="25">
        <f t="shared" si="29"/>
        <v>1.6666666666666667</v>
      </c>
      <c r="J132" s="7">
        <f>+IFR!AD132</f>
        <v>1.1313917691320029E-2</v>
      </c>
      <c r="K132" s="15">
        <f t="shared" si="27"/>
        <v>0.95</v>
      </c>
      <c r="L132" s="25">
        <f t="shared" si="30"/>
        <v>1.5833333333333333</v>
      </c>
      <c r="M132" s="15">
        <v>1</v>
      </c>
      <c r="N132" s="15">
        <v>1</v>
      </c>
      <c r="P132" s="25">
        <f t="shared" si="31"/>
        <v>1.5833333333333333</v>
      </c>
      <c r="R132" s="4">
        <f t="shared" si="34"/>
        <v>2.1675097138659026E-4</v>
      </c>
      <c r="T132" s="6">
        <f>+R132*(assessment!$J$273*assessment!$E$3)</f>
        <v>1502.3516443185013</v>
      </c>
      <c r="V132" s="7">
        <f>+T132/payroll!F132</f>
        <v>1.877480741739304E-4</v>
      </c>
      <c r="X132" s="6">
        <f>IF(V132&lt;$X$2,T132, +payroll!F132 * $X$2)</f>
        <v>1502.3516443185013</v>
      </c>
      <c r="Z132" s="6">
        <f t="shared" si="32"/>
        <v>0</v>
      </c>
      <c r="AB132">
        <f t="shared" si="33"/>
        <v>1</v>
      </c>
    </row>
    <row r="133" spans="1:28" x14ac:dyDescent="0.2">
      <c r="A133" t="s">
        <v>199</v>
      </c>
      <c r="B133" t="s">
        <v>200</v>
      </c>
      <c r="D133" s="28">
        <v>11</v>
      </c>
      <c r="E133" s="28">
        <v>12</v>
      </c>
      <c r="F133" s="28">
        <v>15</v>
      </c>
      <c r="G133">
        <f t="shared" si="28"/>
        <v>38</v>
      </c>
      <c r="I133" s="25">
        <f t="shared" si="29"/>
        <v>12.666666666666666</v>
      </c>
      <c r="J133" s="7">
        <f>+IFR!AD133</f>
        <v>1.3209680714347255E-2</v>
      </c>
      <c r="K133" s="15">
        <f t="shared" ref="K133:K164" si="35">IF(+J133&lt;$E$268,$I$268,IF(J133&gt;$E$270,$I$270,$I$269))</f>
        <v>0.95</v>
      </c>
      <c r="L133" s="25">
        <f t="shared" si="30"/>
        <v>12.033333333333331</v>
      </c>
      <c r="M133" s="15">
        <v>1</v>
      </c>
      <c r="N133" s="15">
        <v>1</v>
      </c>
      <c r="P133" s="25">
        <f t="shared" si="31"/>
        <v>12.033333333333331</v>
      </c>
      <c r="R133" s="4">
        <f t="shared" si="34"/>
        <v>1.6473073825380858E-3</v>
      </c>
      <c r="T133" s="6">
        <f>+R133*(assessment!$J$273*assessment!$E$3)</f>
        <v>11417.872496820608</v>
      </c>
      <c r="V133" s="7">
        <f>+T133/payroll!F133</f>
        <v>2.0144411437491531E-4</v>
      </c>
      <c r="X133" s="6">
        <f>IF(V133&lt;$X$2,T133, +payroll!F133 * $X$2)</f>
        <v>11417.872496820608</v>
      </c>
      <c r="Z133" s="6">
        <f t="shared" si="32"/>
        <v>0</v>
      </c>
      <c r="AB133">
        <f t="shared" si="33"/>
        <v>1</v>
      </c>
    </row>
    <row r="134" spans="1:28" x14ac:dyDescent="0.2">
      <c r="A134" t="s">
        <v>201</v>
      </c>
      <c r="B134" t="s">
        <v>549</v>
      </c>
      <c r="D134" s="28">
        <v>4</v>
      </c>
      <c r="E134" s="28">
        <v>1</v>
      </c>
      <c r="F134" s="28">
        <v>4</v>
      </c>
      <c r="G134">
        <f t="shared" si="28"/>
        <v>9</v>
      </c>
      <c r="I134" s="25">
        <f t="shared" si="29"/>
        <v>3</v>
      </c>
      <c r="J134" s="7">
        <f>+IFR!AD134</f>
        <v>1.6824001444737675E-2</v>
      </c>
      <c r="K134" s="15">
        <f t="shared" si="35"/>
        <v>0.95</v>
      </c>
      <c r="L134" s="25">
        <f t="shared" si="30"/>
        <v>2.8499999999999996</v>
      </c>
      <c r="M134" s="15">
        <v>1</v>
      </c>
      <c r="N134" s="15">
        <v>1</v>
      </c>
      <c r="P134" s="25">
        <f t="shared" si="31"/>
        <v>2.8499999999999996</v>
      </c>
      <c r="R134" s="4">
        <f t="shared" si="34"/>
        <v>3.9015174849586244E-4</v>
      </c>
      <c r="T134" s="6">
        <f>+R134*(assessment!$J$273*assessment!$E$3)</f>
        <v>2704.2329597733019</v>
      </c>
      <c r="V134" s="7">
        <f>+T134/payroll!F134</f>
        <v>3.2943290100977888E-4</v>
      </c>
      <c r="X134" s="6">
        <f>IF(V134&lt;$X$2,T134, +payroll!F134 * $X$2)</f>
        <v>2704.2329597733019</v>
      </c>
      <c r="Z134" s="6">
        <f t="shared" si="32"/>
        <v>0</v>
      </c>
      <c r="AB134">
        <f t="shared" si="33"/>
        <v>1</v>
      </c>
    </row>
    <row r="135" spans="1:28" x14ac:dyDescent="0.2">
      <c r="A135" t="s">
        <v>202</v>
      </c>
      <c r="B135" t="s">
        <v>550</v>
      </c>
      <c r="D135" s="28">
        <v>0</v>
      </c>
      <c r="E135" s="28">
        <v>2</v>
      </c>
      <c r="F135" s="28">
        <v>4</v>
      </c>
      <c r="G135">
        <f t="shared" si="28"/>
        <v>6</v>
      </c>
      <c r="I135" s="25">
        <f t="shared" si="29"/>
        <v>2</v>
      </c>
      <c r="J135" s="7">
        <f>+IFR!AD135</f>
        <v>1.2012945720605231E-2</v>
      </c>
      <c r="K135" s="15">
        <f t="shared" si="35"/>
        <v>0.95</v>
      </c>
      <c r="L135" s="25">
        <f t="shared" si="30"/>
        <v>1.9</v>
      </c>
      <c r="M135" s="15">
        <v>1</v>
      </c>
      <c r="N135" s="15">
        <v>1</v>
      </c>
      <c r="P135" s="25">
        <f t="shared" si="31"/>
        <v>1.9</v>
      </c>
      <c r="R135" s="4">
        <f t="shared" si="34"/>
        <v>2.6010116566390831E-4</v>
      </c>
      <c r="T135" s="6">
        <f>+R135*(assessment!$J$273*assessment!$E$3)</f>
        <v>1802.8219731822014</v>
      </c>
      <c r="V135" s="7">
        <f>+T135/payroll!F135</f>
        <v>1.7474516073233149E-4</v>
      </c>
      <c r="X135" s="6">
        <f>IF(V135&lt;$X$2,T135, +payroll!F135 * $X$2)</f>
        <v>1802.8219731822014</v>
      </c>
      <c r="Z135" s="6">
        <f t="shared" si="32"/>
        <v>0</v>
      </c>
      <c r="AB135">
        <f t="shared" si="33"/>
        <v>1</v>
      </c>
    </row>
    <row r="136" spans="1:28" x14ac:dyDescent="0.2">
      <c r="A136" t="s">
        <v>203</v>
      </c>
      <c r="B136" t="s">
        <v>507</v>
      </c>
      <c r="D136" s="28">
        <v>1</v>
      </c>
      <c r="E136" s="28">
        <v>3</v>
      </c>
      <c r="F136" s="28">
        <v>2</v>
      </c>
      <c r="G136">
        <f t="shared" si="28"/>
        <v>6</v>
      </c>
      <c r="I136" s="25">
        <f t="shared" si="29"/>
        <v>2</v>
      </c>
      <c r="J136" s="7">
        <f>+IFR!AD136</f>
        <v>9.8933762276871579E-3</v>
      </c>
      <c r="K136" s="15">
        <f t="shared" si="35"/>
        <v>0.95</v>
      </c>
      <c r="L136" s="25">
        <f t="shared" si="30"/>
        <v>1.9</v>
      </c>
      <c r="M136" s="15">
        <v>1</v>
      </c>
      <c r="N136" s="15">
        <v>1</v>
      </c>
      <c r="P136" s="25">
        <f t="shared" si="31"/>
        <v>1.9</v>
      </c>
      <c r="R136" s="4">
        <f t="shared" si="34"/>
        <v>2.6010116566390831E-4</v>
      </c>
      <c r="T136" s="6">
        <f>+R136*(assessment!$J$273*assessment!$E$3)</f>
        <v>1802.8219731822014</v>
      </c>
      <c r="V136" s="7">
        <f>+T136/payroll!F136</f>
        <v>1.8935890166266474E-4</v>
      </c>
      <c r="X136" s="6">
        <f>IF(V136&lt;$X$2,T136, +payroll!F136 * $X$2)</f>
        <v>1802.8219731822014</v>
      </c>
      <c r="Z136" s="6">
        <f t="shared" si="32"/>
        <v>0</v>
      </c>
      <c r="AB136">
        <f t="shared" si="33"/>
        <v>1</v>
      </c>
    </row>
    <row r="137" spans="1:28" x14ac:dyDescent="0.2">
      <c r="A137" t="s">
        <v>204</v>
      </c>
      <c r="B137" t="s">
        <v>551</v>
      </c>
      <c r="D137" s="28">
        <v>102</v>
      </c>
      <c r="E137" s="28">
        <v>101</v>
      </c>
      <c r="F137" s="28">
        <v>112</v>
      </c>
      <c r="G137">
        <f t="shared" si="28"/>
        <v>315</v>
      </c>
      <c r="I137" s="25">
        <f t="shared" si="29"/>
        <v>105</v>
      </c>
      <c r="J137" s="7">
        <f>+IFR!AD137</f>
        <v>3.5742697638890208E-2</v>
      </c>
      <c r="K137" s="15">
        <f t="shared" si="35"/>
        <v>1</v>
      </c>
      <c r="L137" s="25">
        <f t="shared" si="30"/>
        <v>105</v>
      </c>
      <c r="M137" s="15">
        <v>1</v>
      </c>
      <c r="N137" s="15">
        <v>1</v>
      </c>
      <c r="P137" s="25">
        <f t="shared" si="31"/>
        <v>105</v>
      </c>
      <c r="R137" s="4">
        <f t="shared" si="34"/>
        <v>1.4374011786689671E-2</v>
      </c>
      <c r="T137" s="6">
        <f>+R137*(assessment!$J$273*assessment!$E$3)</f>
        <v>99629.635360069035</v>
      </c>
      <c r="V137" s="7">
        <f>+T137/payroll!F137</f>
        <v>7.2701426042440101E-4</v>
      </c>
      <c r="X137" s="6">
        <f>IF(V137&lt;$X$2,T137, +payroll!F137 * $X$2)</f>
        <v>99629.635360069035</v>
      </c>
      <c r="Z137" s="6">
        <f t="shared" si="32"/>
        <v>0</v>
      </c>
      <c r="AB137">
        <f t="shared" si="33"/>
        <v>1</v>
      </c>
    </row>
    <row r="138" spans="1:28" x14ac:dyDescent="0.2">
      <c r="A138" t="s">
        <v>205</v>
      </c>
      <c r="B138" t="s">
        <v>206</v>
      </c>
      <c r="D138" s="28">
        <v>3</v>
      </c>
      <c r="E138" s="28">
        <v>2</v>
      </c>
      <c r="F138" s="28">
        <v>3</v>
      </c>
      <c r="G138">
        <f t="shared" si="28"/>
        <v>8</v>
      </c>
      <c r="I138" s="25">
        <f t="shared" si="29"/>
        <v>2.6666666666666665</v>
      </c>
      <c r="J138" s="7">
        <f>+IFR!AD138</f>
        <v>1.4268883174845858E-2</v>
      </c>
      <c r="K138" s="15">
        <f t="shared" si="35"/>
        <v>0.95</v>
      </c>
      <c r="L138" s="25">
        <f t="shared" si="30"/>
        <v>2.5333333333333332</v>
      </c>
      <c r="M138" s="15">
        <v>1</v>
      </c>
      <c r="N138" s="15">
        <v>1</v>
      </c>
      <c r="P138" s="25">
        <f t="shared" si="31"/>
        <v>2.5333333333333332</v>
      </c>
      <c r="R138" s="4">
        <f t="shared" si="34"/>
        <v>3.4680155421854442E-4</v>
      </c>
      <c r="T138" s="6">
        <f>+R138*(assessment!$J$273*assessment!$E$3)</f>
        <v>2403.7626309096017</v>
      </c>
      <c r="V138" s="7">
        <f>+T138/payroll!F138</f>
        <v>2.767406187420225E-4</v>
      </c>
      <c r="X138" s="6">
        <f>IF(V138&lt;$X$2,T138, +payroll!F138 * $X$2)</f>
        <v>2403.7626309096017</v>
      </c>
      <c r="Z138" s="6">
        <f t="shared" si="32"/>
        <v>0</v>
      </c>
      <c r="AB138">
        <f t="shared" si="33"/>
        <v>1</v>
      </c>
    </row>
    <row r="139" spans="1:28" x14ac:dyDescent="0.2">
      <c r="A139" t="s">
        <v>207</v>
      </c>
      <c r="B139" t="s">
        <v>208</v>
      </c>
      <c r="D139" s="28">
        <v>7</v>
      </c>
      <c r="E139" s="28">
        <v>8</v>
      </c>
      <c r="F139" s="28">
        <v>4</v>
      </c>
      <c r="G139">
        <f t="shared" si="28"/>
        <v>19</v>
      </c>
      <c r="I139" s="25">
        <f t="shared" si="29"/>
        <v>6.333333333333333</v>
      </c>
      <c r="J139" s="7">
        <f>+IFR!AD139</f>
        <v>3.2360697154274642E-2</v>
      </c>
      <c r="K139" s="15">
        <f t="shared" si="35"/>
        <v>0.95</v>
      </c>
      <c r="L139" s="25">
        <f t="shared" si="30"/>
        <v>6.0166666666666657</v>
      </c>
      <c r="M139" s="15">
        <v>1</v>
      </c>
      <c r="N139" s="15">
        <v>1</v>
      </c>
      <c r="P139" s="25">
        <f t="shared" si="31"/>
        <v>6.0166666666666657</v>
      </c>
      <c r="R139" s="4">
        <f t="shared" si="34"/>
        <v>8.2365369126904291E-4</v>
      </c>
      <c r="T139" s="6">
        <f>+R139*(assessment!$J$273*assessment!$E$3)</f>
        <v>5708.936248410304</v>
      </c>
      <c r="V139" s="7">
        <f>+T139/payroll!F139</f>
        <v>8.8427923984443042E-4</v>
      </c>
      <c r="X139" s="6">
        <f>IF(V139&lt;$X$2,T139, +payroll!F139 * $X$2)</f>
        <v>5708.936248410304</v>
      </c>
      <c r="Z139" s="6">
        <f t="shared" si="32"/>
        <v>0</v>
      </c>
      <c r="AB139">
        <f t="shared" si="33"/>
        <v>1</v>
      </c>
    </row>
    <row r="140" spans="1:28" x14ac:dyDescent="0.2">
      <c r="A140" t="s">
        <v>209</v>
      </c>
      <c r="B140" t="s">
        <v>210</v>
      </c>
      <c r="D140" s="28">
        <v>0</v>
      </c>
      <c r="E140" s="28">
        <v>0</v>
      </c>
      <c r="F140" s="28">
        <v>0</v>
      </c>
      <c r="G140">
        <f t="shared" si="28"/>
        <v>0</v>
      </c>
      <c r="I140" s="25">
        <f t="shared" si="29"/>
        <v>0</v>
      </c>
      <c r="J140" s="7">
        <f>+IFR!AD140</f>
        <v>0</v>
      </c>
      <c r="K140" s="15">
        <f t="shared" si="35"/>
        <v>0.95</v>
      </c>
      <c r="L140" s="25">
        <f t="shared" si="30"/>
        <v>0</v>
      </c>
      <c r="M140" s="15">
        <v>1</v>
      </c>
      <c r="N140" s="15">
        <v>1</v>
      </c>
      <c r="P140" s="25">
        <f t="shared" si="31"/>
        <v>0</v>
      </c>
      <c r="R140" s="4">
        <f t="shared" si="34"/>
        <v>0</v>
      </c>
      <c r="T140" s="6">
        <f>+R140*(assessment!$J$273*assessment!$E$3)</f>
        <v>0</v>
      </c>
      <c r="V140" s="7">
        <f>+T140/payroll!F140</f>
        <v>0</v>
      </c>
      <c r="X140" s="6">
        <f>IF(V140&lt;$X$2,T140, +payroll!F140 * $X$2)</f>
        <v>0</v>
      </c>
      <c r="Z140" s="6">
        <f t="shared" si="32"/>
        <v>0</v>
      </c>
      <c r="AB140" t="e">
        <f t="shared" si="33"/>
        <v>#DIV/0!</v>
      </c>
    </row>
    <row r="141" spans="1:28" x14ac:dyDescent="0.2">
      <c r="A141" t="s">
        <v>211</v>
      </c>
      <c r="B141" t="s">
        <v>463</v>
      </c>
      <c r="D141" s="28">
        <v>0</v>
      </c>
      <c r="E141" s="28">
        <v>0</v>
      </c>
      <c r="F141" s="28">
        <v>0</v>
      </c>
      <c r="G141">
        <f t="shared" si="28"/>
        <v>0</v>
      </c>
      <c r="I141" s="25">
        <f t="shared" si="29"/>
        <v>0</v>
      </c>
      <c r="J141" s="7">
        <f>+IFR!AD141</f>
        <v>0</v>
      </c>
      <c r="K141" s="15">
        <f t="shared" si="35"/>
        <v>0.95</v>
      </c>
      <c r="L141" s="25">
        <f t="shared" si="30"/>
        <v>0</v>
      </c>
      <c r="M141" s="15">
        <v>1</v>
      </c>
      <c r="N141" s="15">
        <v>1</v>
      </c>
      <c r="P141" s="25">
        <f t="shared" si="31"/>
        <v>0</v>
      </c>
      <c r="R141" s="4">
        <f t="shared" si="34"/>
        <v>0</v>
      </c>
      <c r="T141" s="6">
        <f>+R141*(assessment!$J$273*assessment!$E$3)</f>
        <v>0</v>
      </c>
      <c r="V141" s="7">
        <f>+T141/payroll!F141</f>
        <v>0</v>
      </c>
      <c r="X141" s="6">
        <f>IF(V141&lt;$X$2,T141, +payroll!F141 * $X$2)</f>
        <v>0</v>
      </c>
      <c r="Z141" s="6">
        <f t="shared" si="32"/>
        <v>0</v>
      </c>
      <c r="AB141" t="e">
        <f t="shared" si="33"/>
        <v>#DIV/0!</v>
      </c>
    </row>
    <row r="142" spans="1:28" hidden="1" outlineLevel="1" x14ac:dyDescent="0.2">
      <c r="A142" t="s">
        <v>212</v>
      </c>
      <c r="B142" t="s">
        <v>213</v>
      </c>
      <c r="D142" s="28">
        <v>0</v>
      </c>
      <c r="E142" s="28">
        <v>1</v>
      </c>
      <c r="F142" s="28">
        <v>0</v>
      </c>
      <c r="G142">
        <f t="shared" si="28"/>
        <v>1</v>
      </c>
      <c r="I142" s="25">
        <f t="shared" si="29"/>
        <v>0.33333333333333331</v>
      </c>
      <c r="J142" s="7">
        <f>+IFR!AD142</f>
        <v>3.3333333333333335E-3</v>
      </c>
      <c r="K142" s="15">
        <f t="shared" si="35"/>
        <v>0.95</v>
      </c>
      <c r="L142" s="25">
        <f t="shared" si="30"/>
        <v>0.31666666666666665</v>
      </c>
      <c r="M142" s="15">
        <v>1</v>
      </c>
      <c r="N142" s="15">
        <v>1</v>
      </c>
      <c r="P142" s="25">
        <f t="shared" si="31"/>
        <v>0.31666666666666665</v>
      </c>
      <c r="R142" s="4">
        <f t="shared" si="34"/>
        <v>4.3350194277318052E-5</v>
      </c>
      <c r="T142" s="6">
        <f>+R142*(assessment!$J$273*assessment!$E$3)</f>
        <v>300.47032886370022</v>
      </c>
      <c r="V142" s="7">
        <f>+T142/payroll!F142</f>
        <v>3.49393759835623E-4</v>
      </c>
      <c r="X142" s="6">
        <f>IF(V142&lt;$X$2,T142, +payroll!F142 * $X$2)</f>
        <v>300.47032886370022</v>
      </c>
      <c r="Z142" s="6">
        <f t="shared" si="32"/>
        <v>0</v>
      </c>
      <c r="AB142">
        <f t="shared" si="33"/>
        <v>1</v>
      </c>
    </row>
    <row r="143" spans="1:28" hidden="1" outlineLevel="1" x14ac:dyDescent="0.2">
      <c r="A143" t="s">
        <v>214</v>
      </c>
      <c r="B143" t="s">
        <v>215</v>
      </c>
      <c r="D143" s="28">
        <v>0</v>
      </c>
      <c r="E143" s="28">
        <v>0</v>
      </c>
      <c r="F143" s="28">
        <v>0</v>
      </c>
      <c r="G143">
        <f t="shared" si="28"/>
        <v>0</v>
      </c>
      <c r="I143" s="25">
        <f t="shared" si="29"/>
        <v>0</v>
      </c>
      <c r="J143" s="7">
        <f>+IFR!AD143</f>
        <v>0</v>
      </c>
      <c r="K143" s="15">
        <f t="shared" si="35"/>
        <v>0.95</v>
      </c>
      <c r="L143" s="25">
        <f t="shared" si="30"/>
        <v>0</v>
      </c>
      <c r="M143" s="15">
        <v>1</v>
      </c>
      <c r="N143" s="15">
        <v>1</v>
      </c>
      <c r="P143" s="25">
        <f t="shared" si="31"/>
        <v>0</v>
      </c>
      <c r="R143" s="4">
        <f t="shared" si="34"/>
        <v>0</v>
      </c>
      <c r="T143" s="6">
        <f>+R143*(assessment!$J$273*assessment!$E$3)</f>
        <v>0</v>
      </c>
      <c r="V143" s="7">
        <f>+T143/payroll!F143</f>
        <v>0</v>
      </c>
      <c r="X143" s="6">
        <f>IF(V143&lt;$X$2,T143, +payroll!F143 * $X$2)</f>
        <v>0</v>
      </c>
      <c r="Z143" s="6">
        <f t="shared" si="32"/>
        <v>0</v>
      </c>
      <c r="AB143" t="e">
        <f t="shared" si="33"/>
        <v>#DIV/0!</v>
      </c>
    </row>
    <row r="144" spans="1:28" hidden="1" outlineLevel="1" x14ac:dyDescent="0.2">
      <c r="A144" t="s">
        <v>216</v>
      </c>
      <c r="B144" t="s">
        <v>217</v>
      </c>
      <c r="D144" s="28">
        <v>0</v>
      </c>
      <c r="E144" s="28">
        <v>0</v>
      </c>
      <c r="F144" s="28">
        <v>0</v>
      </c>
      <c r="G144">
        <f t="shared" si="28"/>
        <v>0</v>
      </c>
      <c r="I144" s="25">
        <f t="shared" si="29"/>
        <v>0</v>
      </c>
      <c r="J144" s="7">
        <f>+IFR!AD144</f>
        <v>0</v>
      </c>
      <c r="K144" s="15">
        <f t="shared" si="35"/>
        <v>0.95</v>
      </c>
      <c r="L144" s="25">
        <f t="shared" si="30"/>
        <v>0</v>
      </c>
      <c r="M144" s="15">
        <v>1</v>
      </c>
      <c r="N144" s="15">
        <v>1</v>
      </c>
      <c r="P144" s="25">
        <f t="shared" si="31"/>
        <v>0</v>
      </c>
      <c r="R144" s="4">
        <f t="shared" si="34"/>
        <v>0</v>
      </c>
      <c r="T144" s="6">
        <f>+R144*(assessment!$J$273*assessment!$E$3)</f>
        <v>0</v>
      </c>
      <c r="V144" s="7">
        <f>+T144/payroll!F144</f>
        <v>0</v>
      </c>
      <c r="X144" s="6">
        <f>IF(V144&lt;$X$2,T144, +payroll!F144 * $X$2)</f>
        <v>0</v>
      </c>
      <c r="Z144" s="6">
        <f t="shared" si="32"/>
        <v>0</v>
      </c>
      <c r="AB144" t="e">
        <f t="shared" si="33"/>
        <v>#DIV/0!</v>
      </c>
    </row>
    <row r="145" spans="1:28" hidden="1" outlineLevel="1" x14ac:dyDescent="0.2">
      <c r="A145" t="s">
        <v>510</v>
      </c>
      <c r="B145" t="s">
        <v>508</v>
      </c>
      <c r="D145" s="28">
        <v>0</v>
      </c>
      <c r="E145" s="28">
        <v>1</v>
      </c>
      <c r="F145" s="28">
        <v>0</v>
      </c>
      <c r="G145">
        <f>SUM(D145:F145)</f>
        <v>1</v>
      </c>
      <c r="I145" s="25">
        <f>AVERAGE(D145:F145)</f>
        <v>0.33333333333333331</v>
      </c>
      <c r="J145" s="7">
        <f>+IFR!AD145</f>
        <v>3.3333333333333335E-3</v>
      </c>
      <c r="K145" s="15">
        <f t="shared" si="35"/>
        <v>0.95</v>
      </c>
      <c r="L145" s="25">
        <f>+I145*K145</f>
        <v>0.31666666666666665</v>
      </c>
      <c r="M145" s="15">
        <v>1</v>
      </c>
      <c r="N145" s="15">
        <v>1</v>
      </c>
      <c r="P145" s="25">
        <f>+L145*M145*N145</f>
        <v>0.31666666666666665</v>
      </c>
      <c r="R145" s="4">
        <f t="shared" si="34"/>
        <v>4.3350194277318052E-5</v>
      </c>
      <c r="T145" s="6">
        <f>+R145*(assessment!$J$273*assessment!$E$3)</f>
        <v>300.47032886370022</v>
      </c>
      <c r="V145" s="7">
        <f>+T145/payroll!F145</f>
        <v>2.8869822953852154E-4</v>
      </c>
      <c r="X145" s="6">
        <f>IF(V145&lt;$X$2,T145, +payroll!F145 * $X$2)</f>
        <v>300.47032886370022</v>
      </c>
      <c r="Z145" s="6">
        <f>+T145-X145</f>
        <v>0</v>
      </c>
      <c r="AB145">
        <f>+X145/T145</f>
        <v>1</v>
      </c>
    </row>
    <row r="146" spans="1:28" hidden="1" outlineLevel="1" x14ac:dyDescent="0.2">
      <c r="A146" t="s">
        <v>218</v>
      </c>
      <c r="B146" t="s">
        <v>219</v>
      </c>
      <c r="D146" s="28">
        <v>0</v>
      </c>
      <c r="E146" s="28">
        <v>2</v>
      </c>
      <c r="F146" s="28">
        <v>0</v>
      </c>
      <c r="G146">
        <f t="shared" si="28"/>
        <v>2</v>
      </c>
      <c r="I146" s="25">
        <f t="shared" si="29"/>
        <v>0.66666666666666663</v>
      </c>
      <c r="J146" s="7">
        <f>+IFR!AD146</f>
        <v>6.6666666666666671E-3</v>
      </c>
      <c r="K146" s="15">
        <f t="shared" si="35"/>
        <v>0.95</v>
      </c>
      <c r="L146" s="25">
        <f t="shared" si="30"/>
        <v>0.6333333333333333</v>
      </c>
      <c r="M146" s="15">
        <v>1</v>
      </c>
      <c r="N146" s="15">
        <v>1</v>
      </c>
      <c r="P146" s="25">
        <f t="shared" si="31"/>
        <v>0.6333333333333333</v>
      </c>
      <c r="R146" s="4">
        <f t="shared" si="34"/>
        <v>8.6700388554636105E-5</v>
      </c>
      <c r="T146" s="6">
        <f>+R146*(assessment!$J$273*assessment!$E$3)</f>
        <v>600.94065772740043</v>
      </c>
      <c r="V146" s="7">
        <f>+T146/payroll!F146</f>
        <v>3.8449039963714009E-4</v>
      </c>
      <c r="X146" s="6">
        <f>IF(V146&lt;$X$2,T146, +payroll!F146 * $X$2)</f>
        <v>600.94065772740043</v>
      </c>
      <c r="Z146" s="6">
        <f t="shared" si="32"/>
        <v>0</v>
      </c>
      <c r="AB146">
        <f t="shared" si="33"/>
        <v>1</v>
      </c>
    </row>
    <row r="147" spans="1:28" hidden="1" outlineLevel="1" x14ac:dyDescent="0.2">
      <c r="A147" t="s">
        <v>220</v>
      </c>
      <c r="B147" t="s">
        <v>221</v>
      </c>
      <c r="D147" s="28">
        <v>0</v>
      </c>
      <c r="E147" s="28">
        <v>0</v>
      </c>
      <c r="F147" s="28">
        <v>0</v>
      </c>
      <c r="G147">
        <f t="shared" si="28"/>
        <v>0</v>
      </c>
      <c r="I147" s="25">
        <f t="shared" si="29"/>
        <v>0</v>
      </c>
      <c r="J147" s="7">
        <f>+IFR!AD147</f>
        <v>0</v>
      </c>
      <c r="K147" s="15">
        <f t="shared" si="35"/>
        <v>0.95</v>
      </c>
      <c r="L147" s="25">
        <f t="shared" si="30"/>
        <v>0</v>
      </c>
      <c r="M147" s="15">
        <v>1</v>
      </c>
      <c r="N147" s="15">
        <v>1</v>
      </c>
      <c r="P147" s="25">
        <f t="shared" si="31"/>
        <v>0</v>
      </c>
      <c r="R147" s="4">
        <f t="shared" si="34"/>
        <v>0</v>
      </c>
      <c r="T147" s="6">
        <f>+R147*(assessment!$J$273*assessment!$E$3)</f>
        <v>0</v>
      </c>
      <c r="V147" s="7">
        <f>+T147/payroll!F147</f>
        <v>0</v>
      </c>
      <c r="X147" s="6">
        <f>IF(V147&lt;$X$2,T147, +payroll!F147 * $X$2)</f>
        <v>0</v>
      </c>
      <c r="Z147" s="6">
        <f t="shared" si="32"/>
        <v>0</v>
      </c>
      <c r="AB147" t="e">
        <f t="shared" si="33"/>
        <v>#DIV/0!</v>
      </c>
    </row>
    <row r="148" spans="1:28" hidden="1" outlineLevel="1" x14ac:dyDescent="0.2">
      <c r="A148" t="s">
        <v>222</v>
      </c>
      <c r="B148" t="s">
        <v>223</v>
      </c>
      <c r="D148" s="28">
        <v>1</v>
      </c>
      <c r="E148" s="28">
        <v>1</v>
      </c>
      <c r="F148" s="28">
        <v>1</v>
      </c>
      <c r="G148">
        <f t="shared" si="28"/>
        <v>3</v>
      </c>
      <c r="I148" s="25">
        <f t="shared" si="29"/>
        <v>1</v>
      </c>
      <c r="J148" s="7">
        <f>+IFR!AD148</f>
        <v>0.01</v>
      </c>
      <c r="K148" s="15">
        <f t="shared" si="35"/>
        <v>0.95</v>
      </c>
      <c r="L148" s="25">
        <f t="shared" si="30"/>
        <v>0.95</v>
      </c>
      <c r="M148" s="15">
        <v>1</v>
      </c>
      <c r="N148" s="15">
        <v>1</v>
      </c>
      <c r="P148" s="25">
        <f t="shared" si="31"/>
        <v>0.95</v>
      </c>
      <c r="R148" s="4">
        <f t="shared" si="34"/>
        <v>1.3005058283195416E-4</v>
      </c>
      <c r="T148" s="6">
        <f>+R148*(assessment!$J$273*assessment!$E$3)</f>
        <v>901.41098659110071</v>
      </c>
      <c r="V148" s="7">
        <f>+T148/payroll!F148</f>
        <v>3.0079190756327363E-4</v>
      </c>
      <c r="X148" s="6">
        <f>IF(V148&lt;$X$2,T148, +payroll!F148 * $X$2)</f>
        <v>901.41098659110071</v>
      </c>
      <c r="Z148" s="6">
        <f t="shared" si="32"/>
        <v>0</v>
      </c>
      <c r="AB148">
        <f t="shared" si="33"/>
        <v>1</v>
      </c>
    </row>
    <row r="149" spans="1:28" hidden="1" outlineLevel="1" x14ac:dyDescent="0.2">
      <c r="A149" t="s">
        <v>224</v>
      </c>
      <c r="B149" t="s">
        <v>225</v>
      </c>
      <c r="D149" s="28">
        <v>17</v>
      </c>
      <c r="E149" s="28">
        <v>12</v>
      </c>
      <c r="F149" s="28">
        <v>6</v>
      </c>
      <c r="G149">
        <f t="shared" si="28"/>
        <v>35</v>
      </c>
      <c r="I149" s="25">
        <f t="shared" si="29"/>
        <v>11.666666666666666</v>
      </c>
      <c r="J149" s="7">
        <f>+IFR!AD149</f>
        <v>2.348676467441313E-2</v>
      </c>
      <c r="K149" s="15">
        <f t="shared" si="35"/>
        <v>0.95</v>
      </c>
      <c r="L149" s="25">
        <f t="shared" si="30"/>
        <v>11.083333333333332</v>
      </c>
      <c r="M149" s="15">
        <v>1</v>
      </c>
      <c r="N149" s="15">
        <v>1</v>
      </c>
      <c r="P149" s="25">
        <f t="shared" si="31"/>
        <v>11.083333333333332</v>
      </c>
      <c r="R149" s="4">
        <f t="shared" si="34"/>
        <v>1.5172567997061319E-3</v>
      </c>
      <c r="T149" s="6">
        <f>+R149*(assessment!$J$273*assessment!$E$3)</f>
        <v>10516.461510229508</v>
      </c>
      <c r="V149" s="7">
        <f>+T149/payroll!F149</f>
        <v>6.6819981555711009E-4</v>
      </c>
      <c r="X149" s="6">
        <f>IF(V149&lt;$X$2,T149, +payroll!F149 * $X$2)</f>
        <v>10516.461510229508</v>
      </c>
      <c r="Z149" s="6">
        <f t="shared" si="32"/>
        <v>0</v>
      </c>
      <c r="AB149">
        <f t="shared" si="33"/>
        <v>1</v>
      </c>
    </row>
    <row r="150" spans="1:28" hidden="1" outlineLevel="1" x14ac:dyDescent="0.2">
      <c r="A150" t="s">
        <v>226</v>
      </c>
      <c r="B150" t="s">
        <v>227</v>
      </c>
      <c r="D150" s="28">
        <v>1</v>
      </c>
      <c r="E150" s="28">
        <v>2</v>
      </c>
      <c r="F150" s="28">
        <v>2</v>
      </c>
      <c r="G150">
        <f t="shared" si="28"/>
        <v>5</v>
      </c>
      <c r="I150" s="25">
        <f t="shared" si="29"/>
        <v>1.6666666666666667</v>
      </c>
      <c r="J150" s="7">
        <f>+IFR!AD150</f>
        <v>1.8333333333333333E-2</v>
      </c>
      <c r="K150" s="15">
        <f t="shared" si="35"/>
        <v>0.95</v>
      </c>
      <c r="L150" s="25">
        <f t="shared" si="30"/>
        <v>1.5833333333333333</v>
      </c>
      <c r="M150" s="15">
        <v>1</v>
      </c>
      <c r="N150" s="15">
        <v>1</v>
      </c>
      <c r="P150" s="25">
        <f t="shared" si="31"/>
        <v>1.5833333333333333</v>
      </c>
      <c r="R150" s="4">
        <f t="shared" si="34"/>
        <v>2.1675097138659026E-4</v>
      </c>
      <c r="T150" s="6">
        <f>+R150*(assessment!$J$273*assessment!$E$3)</f>
        <v>1502.3516443185013</v>
      </c>
      <c r="V150" s="7">
        <f>+T150/payroll!F150</f>
        <v>5.4070912191733495E-4</v>
      </c>
      <c r="X150" s="6">
        <f>IF(V150&lt;$X$2,T150, +payroll!F150 * $X$2)</f>
        <v>1502.3516443185013</v>
      </c>
      <c r="Z150" s="6">
        <f t="shared" si="32"/>
        <v>0</v>
      </c>
      <c r="AB150">
        <f t="shared" si="33"/>
        <v>1</v>
      </c>
    </row>
    <row r="151" spans="1:28" hidden="1" outlineLevel="1" x14ac:dyDescent="0.2">
      <c r="A151" t="s">
        <v>228</v>
      </c>
      <c r="B151" t="s">
        <v>229</v>
      </c>
      <c r="D151" s="28">
        <v>0</v>
      </c>
      <c r="E151" s="28">
        <v>3</v>
      </c>
      <c r="F151" s="28">
        <v>0</v>
      </c>
      <c r="G151">
        <f t="shared" si="28"/>
        <v>3</v>
      </c>
      <c r="I151" s="25">
        <f t="shared" si="29"/>
        <v>1</v>
      </c>
      <c r="J151" s="7">
        <f>+IFR!AD151</f>
        <v>0.01</v>
      </c>
      <c r="K151" s="15">
        <f t="shared" si="35"/>
        <v>0.95</v>
      </c>
      <c r="L151" s="25">
        <f t="shared" si="30"/>
        <v>0.95</v>
      </c>
      <c r="M151" s="15">
        <v>1</v>
      </c>
      <c r="N151" s="15">
        <v>1</v>
      </c>
      <c r="P151" s="25">
        <f t="shared" si="31"/>
        <v>0.95</v>
      </c>
      <c r="R151" s="4">
        <f t="shared" si="34"/>
        <v>1.3005058283195416E-4</v>
      </c>
      <c r="T151" s="6">
        <f>+R151*(assessment!$J$273*assessment!$E$3)</f>
        <v>901.41098659110071</v>
      </c>
      <c r="V151" s="7">
        <f>+T151/payroll!F151</f>
        <v>3.163684015977115E-4</v>
      </c>
      <c r="X151" s="6">
        <f>IF(V151&lt;$X$2,T151, +payroll!F151 * $X$2)</f>
        <v>901.41098659110071</v>
      </c>
      <c r="Z151" s="6">
        <f t="shared" si="32"/>
        <v>0</v>
      </c>
      <c r="AB151">
        <f t="shared" si="33"/>
        <v>1</v>
      </c>
    </row>
    <row r="152" spans="1:28" hidden="1" outlineLevel="1" x14ac:dyDescent="0.2">
      <c r="A152" t="s">
        <v>230</v>
      </c>
      <c r="B152" t="s">
        <v>231</v>
      </c>
      <c r="D152" s="28">
        <v>0</v>
      </c>
      <c r="E152" s="28">
        <v>0</v>
      </c>
      <c r="F152" s="28">
        <v>0</v>
      </c>
      <c r="G152">
        <f t="shared" si="28"/>
        <v>0</v>
      </c>
      <c r="I152" s="25">
        <f t="shared" si="29"/>
        <v>0</v>
      </c>
      <c r="J152" s="7">
        <f>+IFR!AD152</f>
        <v>0</v>
      </c>
      <c r="K152" s="15">
        <f t="shared" si="35"/>
        <v>0.95</v>
      </c>
      <c r="L152" s="25">
        <f t="shared" si="30"/>
        <v>0</v>
      </c>
      <c r="M152" s="15">
        <v>1</v>
      </c>
      <c r="N152" s="15">
        <v>1</v>
      </c>
      <c r="P152" s="25">
        <f t="shared" si="31"/>
        <v>0</v>
      </c>
      <c r="R152" s="4">
        <f t="shared" si="34"/>
        <v>0</v>
      </c>
      <c r="T152" s="6">
        <f>+R152*(assessment!$J$273*assessment!$E$3)</f>
        <v>0</v>
      </c>
      <c r="V152" s="7">
        <f>+T152/payroll!F152</f>
        <v>0</v>
      </c>
      <c r="X152" s="6">
        <f>IF(V152&lt;$X$2,T152, +payroll!F152 * $X$2)</f>
        <v>0</v>
      </c>
      <c r="Z152" s="6">
        <f t="shared" si="32"/>
        <v>0</v>
      </c>
      <c r="AB152" t="e">
        <f t="shared" si="33"/>
        <v>#DIV/0!</v>
      </c>
    </row>
    <row r="153" spans="1:28" hidden="1" outlineLevel="1" x14ac:dyDescent="0.2">
      <c r="A153" t="s">
        <v>232</v>
      </c>
      <c r="B153" t="s">
        <v>233</v>
      </c>
      <c r="D153" s="28">
        <v>0</v>
      </c>
      <c r="E153" s="28">
        <v>0</v>
      </c>
      <c r="F153" s="28">
        <v>0</v>
      </c>
      <c r="G153">
        <f t="shared" si="28"/>
        <v>0</v>
      </c>
      <c r="I153" s="25">
        <f t="shared" si="29"/>
        <v>0</v>
      </c>
      <c r="J153" s="7">
        <f>+IFR!AD153</f>
        <v>0</v>
      </c>
      <c r="K153" s="15">
        <f t="shared" si="35"/>
        <v>0.95</v>
      </c>
      <c r="L153" s="25">
        <f t="shared" si="30"/>
        <v>0</v>
      </c>
      <c r="M153" s="15">
        <v>1</v>
      </c>
      <c r="N153" s="15">
        <v>1</v>
      </c>
      <c r="P153" s="25">
        <f t="shared" si="31"/>
        <v>0</v>
      </c>
      <c r="R153" s="4">
        <f t="shared" si="34"/>
        <v>0</v>
      </c>
      <c r="T153" s="6">
        <f>+R153*(assessment!$J$273*assessment!$E$3)</f>
        <v>0</v>
      </c>
      <c r="V153" s="7">
        <f>+T153/payroll!F153</f>
        <v>0</v>
      </c>
      <c r="X153" s="6">
        <f>IF(V153&lt;$X$2,T153, +payroll!F153 * $X$2)</f>
        <v>0</v>
      </c>
      <c r="Z153" s="6">
        <f t="shared" si="32"/>
        <v>0</v>
      </c>
      <c r="AB153" t="e">
        <f t="shared" si="33"/>
        <v>#DIV/0!</v>
      </c>
    </row>
    <row r="154" spans="1:28" hidden="1" outlineLevel="1" x14ac:dyDescent="0.2">
      <c r="A154" t="s">
        <v>234</v>
      </c>
      <c r="B154" t="s">
        <v>235</v>
      </c>
      <c r="D154" s="28">
        <v>0</v>
      </c>
      <c r="E154" s="28">
        <v>0</v>
      </c>
      <c r="F154" s="28">
        <v>0</v>
      </c>
      <c r="G154">
        <f t="shared" si="28"/>
        <v>0</v>
      </c>
      <c r="I154" s="25">
        <f t="shared" si="29"/>
        <v>0</v>
      </c>
      <c r="J154" s="7">
        <f>+IFR!AD154</f>
        <v>0</v>
      </c>
      <c r="K154" s="15">
        <f t="shared" si="35"/>
        <v>0.95</v>
      </c>
      <c r="L154" s="25">
        <f t="shared" si="30"/>
        <v>0</v>
      </c>
      <c r="M154" s="15">
        <v>1</v>
      </c>
      <c r="N154" s="15">
        <v>1</v>
      </c>
      <c r="P154" s="25">
        <f t="shared" si="31"/>
        <v>0</v>
      </c>
      <c r="R154" s="4">
        <f t="shared" si="34"/>
        <v>0</v>
      </c>
      <c r="T154" s="6">
        <f>+R154*(assessment!$J$273*assessment!$E$3)</f>
        <v>0</v>
      </c>
      <c r="V154" s="7">
        <f>+T154/payroll!F154</f>
        <v>0</v>
      </c>
      <c r="X154" s="6">
        <f>IF(V154&lt;$X$2,T154, +payroll!F154 * $X$2)</f>
        <v>0</v>
      </c>
      <c r="Z154" s="6">
        <f t="shared" si="32"/>
        <v>0</v>
      </c>
      <c r="AB154" t="e">
        <f t="shared" si="33"/>
        <v>#DIV/0!</v>
      </c>
    </row>
    <row r="155" spans="1:28" hidden="1" outlineLevel="1" x14ac:dyDescent="0.2">
      <c r="A155" t="s">
        <v>236</v>
      </c>
      <c r="B155" t="s">
        <v>237</v>
      </c>
      <c r="D155" s="28">
        <v>2</v>
      </c>
      <c r="E155" s="28">
        <v>1</v>
      </c>
      <c r="F155" s="28">
        <v>1</v>
      </c>
      <c r="G155">
        <f t="shared" si="28"/>
        <v>4</v>
      </c>
      <c r="I155" s="25">
        <f t="shared" si="29"/>
        <v>1.3333333333333333</v>
      </c>
      <c r="J155" s="7">
        <f>+IFR!AD155</f>
        <v>1.1666666666666667E-2</v>
      </c>
      <c r="K155" s="15">
        <f t="shared" si="35"/>
        <v>0.95</v>
      </c>
      <c r="L155" s="25">
        <f t="shared" si="30"/>
        <v>1.2666666666666666</v>
      </c>
      <c r="M155" s="15">
        <v>1</v>
      </c>
      <c r="N155" s="15">
        <v>1</v>
      </c>
      <c r="P155" s="25">
        <f t="shared" si="31"/>
        <v>1.2666666666666666</v>
      </c>
      <c r="R155" s="4">
        <f t="shared" si="34"/>
        <v>1.7340077710927221E-4</v>
      </c>
      <c r="T155" s="6">
        <f>+R155*(assessment!$J$273*assessment!$E$3)</f>
        <v>1201.8813154548009</v>
      </c>
      <c r="V155" s="7">
        <f>+T155/payroll!F155</f>
        <v>3.1301275092541651E-4</v>
      </c>
      <c r="X155" s="6">
        <f>IF(V155&lt;$X$2,T155, +payroll!F155 * $X$2)</f>
        <v>1201.8813154548009</v>
      </c>
      <c r="Z155" s="6">
        <f t="shared" si="32"/>
        <v>0</v>
      </c>
      <c r="AB155">
        <f t="shared" si="33"/>
        <v>1</v>
      </c>
    </row>
    <row r="156" spans="1:28" hidden="1" outlineLevel="1" x14ac:dyDescent="0.2">
      <c r="A156" t="s">
        <v>238</v>
      </c>
      <c r="B156" t="s">
        <v>239</v>
      </c>
      <c r="D156" s="28">
        <v>4</v>
      </c>
      <c r="E156" s="28">
        <v>1</v>
      </c>
      <c r="F156" s="28">
        <v>4</v>
      </c>
      <c r="G156">
        <f t="shared" si="28"/>
        <v>9</v>
      </c>
      <c r="I156" s="25">
        <f t="shared" si="29"/>
        <v>3</v>
      </c>
      <c r="J156" s="7">
        <f>+IFR!AD156</f>
        <v>2.1909909501150376E-2</v>
      </c>
      <c r="K156" s="15">
        <f t="shared" si="35"/>
        <v>0.95</v>
      </c>
      <c r="L156" s="25">
        <f t="shared" si="30"/>
        <v>2.8499999999999996</v>
      </c>
      <c r="M156" s="15">
        <v>1</v>
      </c>
      <c r="N156" s="15">
        <v>1</v>
      </c>
      <c r="P156" s="25">
        <f t="shared" si="31"/>
        <v>2.8499999999999996</v>
      </c>
      <c r="R156" s="4">
        <f t="shared" si="34"/>
        <v>3.9015174849586244E-4</v>
      </c>
      <c r="T156" s="6">
        <f>+R156*(assessment!$J$273*assessment!$E$3)</f>
        <v>2704.2329597733019</v>
      </c>
      <c r="V156" s="7">
        <f>+T156/payroll!F156</f>
        <v>4.6898345014665527E-4</v>
      </c>
      <c r="X156" s="6">
        <f>IF(V156&lt;$X$2,T156, +payroll!F156 * $X$2)</f>
        <v>2704.2329597733019</v>
      </c>
      <c r="Z156" s="6">
        <f t="shared" si="32"/>
        <v>0</v>
      </c>
      <c r="AB156">
        <f t="shared" si="33"/>
        <v>1</v>
      </c>
    </row>
    <row r="157" spans="1:28" hidden="1" outlineLevel="1" x14ac:dyDescent="0.2">
      <c r="A157" t="s">
        <v>240</v>
      </c>
      <c r="B157" t="s">
        <v>241</v>
      </c>
      <c r="D157" s="28">
        <v>0</v>
      </c>
      <c r="E157" s="28">
        <v>2</v>
      </c>
      <c r="F157" s="28">
        <v>1</v>
      </c>
      <c r="G157">
        <f t="shared" si="28"/>
        <v>3</v>
      </c>
      <c r="I157" s="25">
        <f t="shared" si="29"/>
        <v>1</v>
      </c>
      <c r="J157" s="7">
        <f>+IFR!AD157</f>
        <v>1.1666666666666667E-2</v>
      </c>
      <c r="K157" s="15">
        <f t="shared" si="35"/>
        <v>0.95</v>
      </c>
      <c r="L157" s="25">
        <f t="shared" si="30"/>
        <v>0.95</v>
      </c>
      <c r="M157" s="15">
        <v>1</v>
      </c>
      <c r="N157" s="15">
        <v>1</v>
      </c>
      <c r="P157" s="25">
        <f t="shared" si="31"/>
        <v>0.95</v>
      </c>
      <c r="R157" s="4">
        <f t="shared" si="34"/>
        <v>1.3005058283195416E-4</v>
      </c>
      <c r="T157" s="6">
        <f>+R157*(assessment!$J$273*assessment!$E$3)</f>
        <v>901.41098659110071</v>
      </c>
      <c r="V157" s="7">
        <f>+T157/payroll!F157</f>
        <v>1.0671569094757622E-3</v>
      </c>
      <c r="X157" s="6">
        <f>IF(V157&lt;$X$2,T157, +payroll!F157 * $X$2)</f>
        <v>901.41098659110071</v>
      </c>
      <c r="Z157" s="6">
        <f t="shared" si="32"/>
        <v>0</v>
      </c>
      <c r="AB157">
        <f t="shared" si="33"/>
        <v>1</v>
      </c>
    </row>
    <row r="158" spans="1:28" hidden="1" outlineLevel="1" x14ac:dyDescent="0.2">
      <c r="A158" t="s">
        <v>242</v>
      </c>
      <c r="B158" t="s">
        <v>243</v>
      </c>
      <c r="D158" s="28">
        <v>0</v>
      </c>
      <c r="E158" s="28">
        <v>0</v>
      </c>
      <c r="F158" s="28">
        <v>0</v>
      </c>
      <c r="G158">
        <f t="shared" si="28"/>
        <v>0</v>
      </c>
      <c r="I158" s="25">
        <f t="shared" si="29"/>
        <v>0</v>
      </c>
      <c r="J158" s="7">
        <f>+IFR!AD158</f>
        <v>0</v>
      </c>
      <c r="K158" s="15">
        <f t="shared" si="35"/>
        <v>0.95</v>
      </c>
      <c r="L158" s="25">
        <f t="shared" si="30"/>
        <v>0</v>
      </c>
      <c r="M158" s="15">
        <v>1</v>
      </c>
      <c r="N158" s="15">
        <v>1</v>
      </c>
      <c r="P158" s="25">
        <f t="shared" si="31"/>
        <v>0</v>
      </c>
      <c r="R158" s="4">
        <f t="shared" si="34"/>
        <v>0</v>
      </c>
      <c r="T158" s="6">
        <f>+R158*(assessment!$J$273*assessment!$E$3)</f>
        <v>0</v>
      </c>
      <c r="V158" s="7">
        <f>+T158/payroll!F158</f>
        <v>0</v>
      </c>
      <c r="X158" s="6">
        <f>IF(V158&lt;$X$2,T158, +payroll!F158 * $X$2)</f>
        <v>0</v>
      </c>
      <c r="Z158" s="6">
        <f t="shared" si="32"/>
        <v>0</v>
      </c>
      <c r="AB158" t="e">
        <f t="shared" si="33"/>
        <v>#DIV/0!</v>
      </c>
    </row>
    <row r="159" spans="1:28" hidden="1" outlineLevel="1" x14ac:dyDescent="0.2">
      <c r="A159" t="s">
        <v>244</v>
      </c>
      <c r="B159" t="s">
        <v>245</v>
      </c>
      <c r="D159" s="28">
        <v>0</v>
      </c>
      <c r="E159" s="28">
        <v>0</v>
      </c>
      <c r="F159" s="28">
        <v>0</v>
      </c>
      <c r="G159">
        <f t="shared" si="28"/>
        <v>0</v>
      </c>
      <c r="I159" s="25">
        <f t="shared" si="29"/>
        <v>0</v>
      </c>
      <c r="J159" s="7">
        <f>+IFR!AD159</f>
        <v>0</v>
      </c>
      <c r="K159" s="15">
        <f t="shared" si="35"/>
        <v>0.95</v>
      </c>
      <c r="L159" s="25">
        <f t="shared" si="30"/>
        <v>0</v>
      </c>
      <c r="M159" s="15">
        <v>1</v>
      </c>
      <c r="N159" s="15">
        <v>1</v>
      </c>
      <c r="P159" s="25">
        <f t="shared" si="31"/>
        <v>0</v>
      </c>
      <c r="R159" s="4">
        <f t="shared" si="34"/>
        <v>0</v>
      </c>
      <c r="T159" s="6">
        <f>+R159*(assessment!$J$273*assessment!$E$3)</f>
        <v>0</v>
      </c>
      <c r="V159" s="7">
        <f>+T159/payroll!F159</f>
        <v>0</v>
      </c>
      <c r="X159" s="6">
        <f>IF(V159&lt;$X$2,T159, +payroll!F159 * $X$2)</f>
        <v>0</v>
      </c>
      <c r="Z159" s="6">
        <f t="shared" si="32"/>
        <v>0</v>
      </c>
      <c r="AB159" t="e">
        <f t="shared" si="33"/>
        <v>#DIV/0!</v>
      </c>
    </row>
    <row r="160" spans="1:28" hidden="1" outlineLevel="1" x14ac:dyDescent="0.2">
      <c r="A160" t="s">
        <v>246</v>
      </c>
      <c r="B160" t="s">
        <v>247</v>
      </c>
      <c r="D160" s="28">
        <v>1</v>
      </c>
      <c r="E160" s="28">
        <v>0</v>
      </c>
      <c r="F160" s="28">
        <v>0</v>
      </c>
      <c r="G160">
        <f t="shared" si="28"/>
        <v>1</v>
      </c>
      <c r="I160" s="25">
        <f t="shared" si="29"/>
        <v>0.33333333333333331</v>
      </c>
      <c r="J160" s="7">
        <f>+IFR!AD160</f>
        <v>1.6181229773462782E-3</v>
      </c>
      <c r="K160" s="15">
        <f t="shared" si="35"/>
        <v>0.95</v>
      </c>
      <c r="L160" s="25">
        <f t="shared" si="30"/>
        <v>0.31666666666666665</v>
      </c>
      <c r="M160" s="15">
        <v>1</v>
      </c>
      <c r="N160" s="15">
        <v>1</v>
      </c>
      <c r="P160" s="25">
        <f t="shared" si="31"/>
        <v>0.31666666666666665</v>
      </c>
      <c r="R160" s="4">
        <f t="shared" si="34"/>
        <v>4.3350194277318052E-5</v>
      </c>
      <c r="T160" s="6">
        <f>+R160*(assessment!$J$273*assessment!$E$3)</f>
        <v>300.47032886370022</v>
      </c>
      <c r="V160" s="7">
        <f>+T160/payroll!F160</f>
        <v>6.7224289215592331E-5</v>
      </c>
      <c r="X160" s="6">
        <f>IF(V160&lt;$X$2,T160, +payroll!F160 * $X$2)</f>
        <v>300.47032886370022</v>
      </c>
      <c r="Z160" s="6">
        <f t="shared" si="32"/>
        <v>0</v>
      </c>
      <c r="AB160">
        <f t="shared" si="33"/>
        <v>1</v>
      </c>
    </row>
    <row r="161" spans="1:28" hidden="1" outlineLevel="1" x14ac:dyDescent="0.2">
      <c r="A161" t="s">
        <v>248</v>
      </c>
      <c r="B161" t="s">
        <v>249</v>
      </c>
      <c r="D161" s="28">
        <v>0</v>
      </c>
      <c r="E161" s="28">
        <v>0</v>
      </c>
      <c r="F161" s="28">
        <v>0</v>
      </c>
      <c r="G161">
        <f t="shared" si="28"/>
        <v>0</v>
      </c>
      <c r="I161" s="25">
        <f t="shared" si="29"/>
        <v>0</v>
      </c>
      <c r="J161" s="7">
        <f>+IFR!AD161</f>
        <v>0</v>
      </c>
      <c r="K161" s="15">
        <f t="shared" si="35"/>
        <v>0.95</v>
      </c>
      <c r="L161" s="25">
        <f t="shared" si="30"/>
        <v>0</v>
      </c>
      <c r="M161" s="15">
        <v>1</v>
      </c>
      <c r="N161" s="15">
        <v>1</v>
      </c>
      <c r="P161" s="25">
        <f t="shared" si="31"/>
        <v>0</v>
      </c>
      <c r="R161" s="4">
        <f t="shared" ref="R161:R166" si="36">+P161/$P$265</f>
        <v>0</v>
      </c>
      <c r="T161" s="6">
        <f>+R161*(assessment!$J$273*assessment!$E$3)</f>
        <v>0</v>
      </c>
      <c r="V161" s="7">
        <f>+T161/payroll!F161</f>
        <v>0</v>
      </c>
      <c r="X161" s="6">
        <f>IF(V161&lt;$X$2,T161, +payroll!F161 * $X$2)</f>
        <v>0</v>
      </c>
      <c r="Z161" s="6">
        <f t="shared" si="32"/>
        <v>0</v>
      </c>
      <c r="AB161" t="e">
        <f t="shared" si="33"/>
        <v>#DIV/0!</v>
      </c>
    </row>
    <row r="162" spans="1:28" hidden="1" outlineLevel="1" x14ac:dyDescent="0.2">
      <c r="A162" t="s">
        <v>250</v>
      </c>
      <c r="B162" t="s">
        <v>251</v>
      </c>
      <c r="D162" s="28">
        <v>0</v>
      </c>
      <c r="E162" s="28">
        <v>0</v>
      </c>
      <c r="F162" s="28">
        <v>0</v>
      </c>
      <c r="G162">
        <f t="shared" si="28"/>
        <v>0</v>
      </c>
      <c r="I162" s="25">
        <f t="shared" si="29"/>
        <v>0</v>
      </c>
      <c r="J162" s="7">
        <f>+IFR!AD162</f>
        <v>0</v>
      </c>
      <c r="K162" s="15">
        <f t="shared" si="35"/>
        <v>0.95</v>
      </c>
      <c r="L162" s="25">
        <f t="shared" si="30"/>
        <v>0</v>
      </c>
      <c r="M162" s="15">
        <v>1</v>
      </c>
      <c r="N162" s="15">
        <v>1</v>
      </c>
      <c r="P162" s="25">
        <f t="shared" si="31"/>
        <v>0</v>
      </c>
      <c r="R162" s="4">
        <f t="shared" si="36"/>
        <v>0</v>
      </c>
      <c r="T162" s="6">
        <f>+R162*(assessment!$J$273*assessment!$E$3)</f>
        <v>0</v>
      </c>
      <c r="V162" s="7">
        <f>+T162/payroll!F162</f>
        <v>0</v>
      </c>
      <c r="X162" s="6">
        <f>IF(V162&lt;$X$2,T162, +payroll!F162 * $X$2)</f>
        <v>0</v>
      </c>
      <c r="Z162" s="6">
        <f t="shared" si="32"/>
        <v>0</v>
      </c>
      <c r="AB162" t="e">
        <f t="shared" si="33"/>
        <v>#DIV/0!</v>
      </c>
    </row>
    <row r="163" spans="1:28" hidden="1" outlineLevel="1" x14ac:dyDescent="0.2">
      <c r="A163" t="s">
        <v>252</v>
      </c>
      <c r="B163" t="s">
        <v>253</v>
      </c>
      <c r="D163" s="28">
        <v>1</v>
      </c>
      <c r="E163" s="28">
        <v>0</v>
      </c>
      <c r="F163" s="28">
        <v>0</v>
      </c>
      <c r="G163">
        <f t="shared" si="28"/>
        <v>1</v>
      </c>
      <c r="I163" s="25">
        <f t="shared" si="29"/>
        <v>0.33333333333333331</v>
      </c>
      <c r="J163" s="7">
        <f>+IFR!AD163</f>
        <v>1.6666666666666668E-3</v>
      </c>
      <c r="K163" s="15">
        <f t="shared" si="35"/>
        <v>0.95</v>
      </c>
      <c r="L163" s="25">
        <f t="shared" si="30"/>
        <v>0.31666666666666665</v>
      </c>
      <c r="M163" s="15">
        <v>1</v>
      </c>
      <c r="N163" s="15">
        <v>1</v>
      </c>
      <c r="P163" s="25">
        <f t="shared" si="31"/>
        <v>0.31666666666666665</v>
      </c>
      <c r="R163" s="4">
        <f t="shared" si="36"/>
        <v>4.3350194277318052E-5</v>
      </c>
      <c r="T163" s="6">
        <f>+R163*(assessment!$J$273*assessment!$E$3)</f>
        <v>300.47032886370022</v>
      </c>
      <c r="V163" s="7">
        <f>+T163/payroll!F163</f>
        <v>6.8799330934136537E-4</v>
      </c>
      <c r="X163" s="6">
        <f>IF(V163&lt;$X$2,T163, +payroll!F163 * $X$2)</f>
        <v>300.47032886370022</v>
      </c>
      <c r="Z163" s="6">
        <f t="shared" si="32"/>
        <v>0</v>
      </c>
      <c r="AB163">
        <f t="shared" si="33"/>
        <v>1</v>
      </c>
    </row>
    <row r="164" spans="1:28" hidden="1" outlineLevel="1" x14ac:dyDescent="0.2">
      <c r="A164" t="s">
        <v>501</v>
      </c>
      <c r="B164" t="s">
        <v>502</v>
      </c>
      <c r="D164" s="28">
        <v>0</v>
      </c>
      <c r="E164" s="28">
        <v>0</v>
      </c>
      <c r="F164" s="28">
        <v>0</v>
      </c>
      <c r="G164">
        <f>SUM(D164:F164)</f>
        <v>0</v>
      </c>
      <c r="I164" s="25">
        <f>AVERAGE(D164:F164)</f>
        <v>0</v>
      </c>
      <c r="J164" s="7">
        <f>+IFR!AD164</f>
        <v>0</v>
      </c>
      <c r="K164" s="15">
        <f t="shared" si="35"/>
        <v>0.95</v>
      </c>
      <c r="L164" s="25">
        <f>+I164*K164</f>
        <v>0</v>
      </c>
      <c r="M164" s="15">
        <v>1</v>
      </c>
      <c r="N164" s="15">
        <v>1</v>
      </c>
      <c r="P164" s="25">
        <f>+L164*M164*N164</f>
        <v>0</v>
      </c>
      <c r="R164" s="4">
        <f t="shared" si="36"/>
        <v>0</v>
      </c>
      <c r="T164" s="6">
        <f>+R164*(assessment!$J$273*assessment!$E$3)</f>
        <v>0</v>
      </c>
      <c r="V164" s="7">
        <f>+T164/payroll!F164</f>
        <v>0</v>
      </c>
      <c r="X164" s="6">
        <f>IF(V164&lt;$X$2,T164, +payroll!F164 * $X$2)</f>
        <v>0</v>
      </c>
      <c r="Z164" s="6">
        <f>+T164-X164</f>
        <v>0</v>
      </c>
      <c r="AB164" t="e">
        <f t="shared" si="33"/>
        <v>#DIV/0!</v>
      </c>
    </row>
    <row r="165" spans="1:28" hidden="1" outlineLevel="1" x14ac:dyDescent="0.2">
      <c r="A165" t="s">
        <v>254</v>
      </c>
      <c r="B165" t="s">
        <v>255</v>
      </c>
      <c r="D165" s="28">
        <v>1</v>
      </c>
      <c r="E165" s="28">
        <v>6</v>
      </c>
      <c r="F165" s="28">
        <v>3</v>
      </c>
      <c r="G165">
        <f t="shared" si="28"/>
        <v>10</v>
      </c>
      <c r="I165" s="25">
        <f t="shared" si="29"/>
        <v>3.3333333333333335</v>
      </c>
      <c r="J165" s="7">
        <f>+IFR!AD165</f>
        <v>6.0517689175695584E-3</v>
      </c>
      <c r="K165" s="15">
        <f t="shared" ref="K165:K192" si="37">IF(+J165&lt;$E$268,$I$268,IF(J165&gt;$E$270,$I$270,$I$269))</f>
        <v>0.95</v>
      </c>
      <c r="L165" s="25">
        <f t="shared" si="30"/>
        <v>3.1666666666666665</v>
      </c>
      <c r="M165" s="15">
        <v>1</v>
      </c>
      <c r="N165" s="15">
        <v>1</v>
      </c>
      <c r="P165" s="25">
        <f t="shared" si="31"/>
        <v>3.1666666666666665</v>
      </c>
      <c r="R165" s="4">
        <f t="shared" si="36"/>
        <v>4.3350194277318052E-4</v>
      </c>
      <c r="T165" s="6">
        <f>+R165*(assessment!$J$273*assessment!$E$3)</f>
        <v>3004.7032886370025</v>
      </c>
      <c r="V165" s="7">
        <f>+T165/payroll!F165</f>
        <v>1.0763361692440489E-4</v>
      </c>
      <c r="X165" s="6">
        <f>IF(V165&lt;$X$2,T165, +payroll!F165 * $X$2)</f>
        <v>3004.7032886370025</v>
      </c>
      <c r="Z165" s="6">
        <f t="shared" si="32"/>
        <v>0</v>
      </c>
      <c r="AB165">
        <f t="shared" si="33"/>
        <v>1</v>
      </c>
    </row>
    <row r="166" spans="1:28" hidden="1" outlineLevel="1" x14ac:dyDescent="0.2">
      <c r="A166" t="s">
        <v>256</v>
      </c>
      <c r="B166" t="s">
        <v>257</v>
      </c>
      <c r="D166" s="28">
        <v>0</v>
      </c>
      <c r="E166" s="28">
        <v>0</v>
      </c>
      <c r="F166" s="28">
        <v>0</v>
      </c>
      <c r="G166">
        <f t="shared" si="28"/>
        <v>0</v>
      </c>
      <c r="I166" s="25">
        <f t="shared" si="29"/>
        <v>0</v>
      </c>
      <c r="J166" s="7">
        <f>+IFR!AD166</f>
        <v>0</v>
      </c>
      <c r="K166" s="15">
        <f t="shared" si="37"/>
        <v>0.95</v>
      </c>
      <c r="L166" s="25">
        <f t="shared" si="30"/>
        <v>0</v>
      </c>
      <c r="M166" s="15">
        <v>1</v>
      </c>
      <c r="N166" s="15">
        <v>1</v>
      </c>
      <c r="P166" s="25">
        <f t="shared" si="31"/>
        <v>0</v>
      </c>
      <c r="R166" s="4">
        <f t="shared" si="36"/>
        <v>0</v>
      </c>
      <c r="T166" s="6">
        <f>+R166*(assessment!$J$273*assessment!$E$3)</f>
        <v>0</v>
      </c>
      <c r="V166" s="7">
        <f>+T166/payroll!F166</f>
        <v>0</v>
      </c>
      <c r="X166" s="6">
        <f>IF(V166&lt;$X$2,T166, +payroll!F166 * $X$2)</f>
        <v>0</v>
      </c>
      <c r="Z166" s="6">
        <f t="shared" si="32"/>
        <v>0</v>
      </c>
      <c r="AB166" t="e">
        <f t="shared" si="33"/>
        <v>#DIV/0!</v>
      </c>
    </row>
    <row r="167" spans="1:28" hidden="1" outlineLevel="1" x14ac:dyDescent="0.2">
      <c r="A167" t="s">
        <v>258</v>
      </c>
      <c r="B167" t="s">
        <v>259</v>
      </c>
      <c r="D167" s="28">
        <v>0</v>
      </c>
      <c r="E167" s="28">
        <v>0</v>
      </c>
      <c r="F167" s="28">
        <v>0</v>
      </c>
      <c r="G167">
        <f t="shared" ref="G167:G230" si="38">SUM(D167:F167)</f>
        <v>0</v>
      </c>
      <c r="I167" s="25">
        <f t="shared" si="29"/>
        <v>0</v>
      </c>
      <c r="J167" s="7">
        <f>+IFR!AD167</f>
        <v>0</v>
      </c>
      <c r="K167" s="15">
        <f t="shared" si="37"/>
        <v>0.95</v>
      </c>
      <c r="L167" s="25">
        <f t="shared" si="30"/>
        <v>0</v>
      </c>
      <c r="M167" s="15">
        <v>1</v>
      </c>
      <c r="N167" s="15">
        <v>1</v>
      </c>
      <c r="P167" s="25">
        <f t="shared" ref="P167:P230" si="39">+L167*M167*N167</f>
        <v>0</v>
      </c>
      <c r="R167" s="4">
        <f t="shared" ref="R167:R198" si="40">+P167/$P$265</f>
        <v>0</v>
      </c>
      <c r="T167" s="6">
        <f>+R167*(assessment!$J$273*assessment!$E$3)</f>
        <v>0</v>
      </c>
      <c r="V167" s="7">
        <f>+T167/payroll!F167</f>
        <v>0</v>
      </c>
      <c r="X167" s="6">
        <f>IF(V167&lt;$X$2,T167, +payroll!F167 * $X$2)</f>
        <v>0</v>
      </c>
      <c r="Z167" s="6">
        <f t="shared" ref="Z167:Z230" si="41">+T167-X167</f>
        <v>0</v>
      </c>
      <c r="AB167" t="e">
        <f t="shared" ref="AB167:AB230" si="42">+X167/T167</f>
        <v>#DIV/0!</v>
      </c>
    </row>
    <row r="168" spans="1:28" hidden="1" outlineLevel="1" x14ac:dyDescent="0.2">
      <c r="A168" t="s">
        <v>260</v>
      </c>
      <c r="B168" t="s">
        <v>261</v>
      </c>
      <c r="D168" s="28">
        <v>1</v>
      </c>
      <c r="E168" s="28">
        <v>1</v>
      </c>
      <c r="F168" s="28">
        <v>1</v>
      </c>
      <c r="G168">
        <f t="shared" si="38"/>
        <v>3</v>
      </c>
      <c r="I168" s="25">
        <f t="shared" ref="I168:I231" si="43">AVERAGE(D168:F168)</f>
        <v>1</v>
      </c>
      <c r="J168" s="7">
        <f>+IFR!AD168</f>
        <v>0.01</v>
      </c>
      <c r="K168" s="15">
        <f t="shared" si="37"/>
        <v>0.95</v>
      </c>
      <c r="L168" s="25">
        <f t="shared" ref="L168:L231" si="44">+I168*K168</f>
        <v>0.95</v>
      </c>
      <c r="M168" s="15">
        <v>1</v>
      </c>
      <c r="N168" s="15">
        <v>1</v>
      </c>
      <c r="P168" s="25">
        <f t="shared" si="39"/>
        <v>0.95</v>
      </c>
      <c r="R168" s="4">
        <f t="shared" si="40"/>
        <v>1.3005058283195416E-4</v>
      </c>
      <c r="T168" s="6">
        <f>+R168*(assessment!$J$273*assessment!$E$3)</f>
        <v>901.41098659110071</v>
      </c>
      <c r="V168" s="7">
        <f>+T168/payroll!F168</f>
        <v>2.6331733259791763E-4</v>
      </c>
      <c r="X168" s="6">
        <f>IF(V168&lt;$X$2,T168, +payroll!F168 * $X$2)</f>
        <v>901.41098659110071</v>
      </c>
      <c r="Z168" s="6">
        <f t="shared" si="41"/>
        <v>0</v>
      </c>
      <c r="AB168">
        <f t="shared" si="42"/>
        <v>1</v>
      </c>
    </row>
    <row r="169" spans="1:28" hidden="1" outlineLevel="1" x14ac:dyDescent="0.2">
      <c r="A169" t="s">
        <v>262</v>
      </c>
      <c r="B169" t="s">
        <v>263</v>
      </c>
      <c r="D169" s="28">
        <v>0</v>
      </c>
      <c r="E169" s="28">
        <v>0</v>
      </c>
      <c r="F169" s="28">
        <v>0</v>
      </c>
      <c r="G169">
        <f t="shared" si="38"/>
        <v>0</v>
      </c>
      <c r="I169" s="25">
        <f t="shared" si="43"/>
        <v>0</v>
      </c>
      <c r="J169" s="7">
        <f>+IFR!AD169</f>
        <v>0</v>
      </c>
      <c r="K169" s="15">
        <f t="shared" si="37"/>
        <v>0.95</v>
      </c>
      <c r="L169" s="25">
        <f t="shared" si="44"/>
        <v>0</v>
      </c>
      <c r="M169" s="15">
        <v>1</v>
      </c>
      <c r="N169" s="15">
        <v>1</v>
      </c>
      <c r="P169" s="25">
        <f t="shared" si="39"/>
        <v>0</v>
      </c>
      <c r="R169" s="4">
        <f t="shared" si="40"/>
        <v>0</v>
      </c>
      <c r="T169" s="6">
        <f>+R169*(assessment!$J$273*assessment!$E$3)</f>
        <v>0</v>
      </c>
      <c r="V169" s="7">
        <f>+T169/payroll!F169</f>
        <v>0</v>
      </c>
      <c r="X169" s="6">
        <f>IF(V169&lt;$X$2,T169, +payroll!F169 * $X$2)</f>
        <v>0</v>
      </c>
      <c r="Z169" s="6">
        <f t="shared" si="41"/>
        <v>0</v>
      </c>
      <c r="AB169" t="e">
        <f t="shared" si="42"/>
        <v>#DIV/0!</v>
      </c>
    </row>
    <row r="170" spans="1:28" hidden="1" outlineLevel="1" x14ac:dyDescent="0.2">
      <c r="A170" t="s">
        <v>264</v>
      </c>
      <c r="B170" t="s">
        <v>265</v>
      </c>
      <c r="D170" s="28">
        <v>0</v>
      </c>
      <c r="E170" s="28">
        <v>0</v>
      </c>
      <c r="F170" s="28">
        <v>0</v>
      </c>
      <c r="G170">
        <f t="shared" si="38"/>
        <v>0</v>
      </c>
      <c r="I170" s="25">
        <f t="shared" si="43"/>
        <v>0</v>
      </c>
      <c r="J170" s="7">
        <f>+IFR!AD170</f>
        <v>0</v>
      </c>
      <c r="K170" s="15">
        <f t="shared" si="37"/>
        <v>0.95</v>
      </c>
      <c r="L170" s="25">
        <f t="shared" si="44"/>
        <v>0</v>
      </c>
      <c r="M170" s="15">
        <v>1</v>
      </c>
      <c r="N170" s="15">
        <v>1</v>
      </c>
      <c r="P170" s="25">
        <f t="shared" si="39"/>
        <v>0</v>
      </c>
      <c r="R170" s="4">
        <f t="shared" si="40"/>
        <v>0</v>
      </c>
      <c r="T170" s="6">
        <f>+R170*(assessment!$J$273*assessment!$E$3)</f>
        <v>0</v>
      </c>
      <c r="V170" s="7">
        <f>+T170/payroll!F170</f>
        <v>0</v>
      </c>
      <c r="X170" s="6">
        <f>IF(V170&lt;$X$2,T170, +payroll!F170 * $X$2)</f>
        <v>0</v>
      </c>
      <c r="Z170" s="6">
        <f t="shared" si="41"/>
        <v>0</v>
      </c>
      <c r="AB170" t="e">
        <f t="shared" si="42"/>
        <v>#DIV/0!</v>
      </c>
    </row>
    <row r="171" spans="1:28" hidden="1" outlineLevel="1" x14ac:dyDescent="0.2">
      <c r="A171" t="s">
        <v>266</v>
      </c>
      <c r="B171" t="s">
        <v>267</v>
      </c>
      <c r="D171" s="28">
        <v>0</v>
      </c>
      <c r="E171" s="28">
        <v>1</v>
      </c>
      <c r="F171" s="28">
        <v>0</v>
      </c>
      <c r="G171">
        <f t="shared" si="38"/>
        <v>1</v>
      </c>
      <c r="I171" s="25">
        <f t="shared" si="43"/>
        <v>0.33333333333333331</v>
      </c>
      <c r="J171" s="7">
        <f>+IFR!AD171</f>
        <v>3.3333333333333335E-3</v>
      </c>
      <c r="K171" s="15">
        <f t="shared" si="37"/>
        <v>0.95</v>
      </c>
      <c r="L171" s="25">
        <f t="shared" si="44"/>
        <v>0.31666666666666665</v>
      </c>
      <c r="M171" s="15">
        <v>1</v>
      </c>
      <c r="N171" s="15">
        <v>1</v>
      </c>
      <c r="P171" s="25">
        <f t="shared" si="39"/>
        <v>0.31666666666666665</v>
      </c>
      <c r="R171" s="4">
        <f t="shared" si="40"/>
        <v>4.3350194277318052E-5</v>
      </c>
      <c r="T171" s="6">
        <f>+R171*(assessment!$J$273*assessment!$E$3)</f>
        <v>300.47032886370022</v>
      </c>
      <c r="V171" s="7">
        <f>+T171/payroll!F171</f>
        <v>2.2561068721194862E-4</v>
      </c>
      <c r="X171" s="6">
        <f>IF(V171&lt;$X$2,T171, +payroll!F171 * $X$2)</f>
        <v>300.47032886370022</v>
      </c>
      <c r="Z171" s="6">
        <f t="shared" si="41"/>
        <v>0</v>
      </c>
      <c r="AB171">
        <f t="shared" si="42"/>
        <v>1</v>
      </c>
    </row>
    <row r="172" spans="1:28" hidden="1" outlineLevel="1" x14ac:dyDescent="0.2">
      <c r="A172" t="s">
        <v>268</v>
      </c>
      <c r="B172" t="s">
        <v>269</v>
      </c>
      <c r="D172" s="28">
        <v>7</v>
      </c>
      <c r="E172" s="28">
        <v>9</v>
      </c>
      <c r="F172" s="28">
        <v>9</v>
      </c>
      <c r="G172">
        <f t="shared" si="38"/>
        <v>25</v>
      </c>
      <c r="I172" s="25">
        <f t="shared" si="43"/>
        <v>8.3333333333333339</v>
      </c>
      <c r="J172" s="7">
        <f>+IFR!AD172</f>
        <v>3.6017231885466267E-2</v>
      </c>
      <c r="K172" s="15">
        <f t="shared" si="37"/>
        <v>1</v>
      </c>
      <c r="L172" s="25">
        <f t="shared" si="44"/>
        <v>8.3333333333333339</v>
      </c>
      <c r="M172" s="15">
        <v>1</v>
      </c>
      <c r="N172" s="15">
        <v>1</v>
      </c>
      <c r="P172" s="25">
        <f t="shared" si="39"/>
        <v>8.3333333333333339</v>
      </c>
      <c r="R172" s="4">
        <f t="shared" si="40"/>
        <v>1.1407945862452122E-3</v>
      </c>
      <c r="T172" s="6">
        <f>+R172*(assessment!$J$273*assessment!$E$3)</f>
        <v>7907.1139174657974</v>
      </c>
      <c r="V172" s="7">
        <f>+T172/payroll!F172</f>
        <v>8.9239187234627863E-4</v>
      </c>
      <c r="X172" s="6">
        <f>IF(V172&lt;$X$2,T172, +payroll!F172 * $X$2)</f>
        <v>7907.1139174657974</v>
      </c>
      <c r="Z172" s="6">
        <f t="shared" si="41"/>
        <v>0</v>
      </c>
      <c r="AB172">
        <f t="shared" si="42"/>
        <v>1</v>
      </c>
    </row>
    <row r="173" spans="1:28" hidden="1" outlineLevel="1" x14ac:dyDescent="0.2">
      <c r="A173" t="s">
        <v>270</v>
      </c>
      <c r="B173" t="s">
        <v>271</v>
      </c>
      <c r="D173" s="28">
        <v>0</v>
      </c>
      <c r="E173" s="28">
        <v>0</v>
      </c>
      <c r="F173" s="28">
        <v>0</v>
      </c>
      <c r="G173">
        <f t="shared" si="38"/>
        <v>0</v>
      </c>
      <c r="I173" s="25">
        <f t="shared" si="43"/>
        <v>0</v>
      </c>
      <c r="J173" s="7">
        <f>+IFR!AD173</f>
        <v>0</v>
      </c>
      <c r="K173" s="15">
        <f t="shared" si="37"/>
        <v>0.95</v>
      </c>
      <c r="L173" s="25">
        <f t="shared" si="44"/>
        <v>0</v>
      </c>
      <c r="M173" s="15">
        <v>1</v>
      </c>
      <c r="N173" s="15">
        <v>1</v>
      </c>
      <c r="P173" s="25">
        <f t="shared" si="39"/>
        <v>0</v>
      </c>
      <c r="R173" s="4">
        <f t="shared" si="40"/>
        <v>0</v>
      </c>
      <c r="T173" s="6">
        <f>+R173*(assessment!$J$273*assessment!$E$3)</f>
        <v>0</v>
      </c>
      <c r="V173" s="7">
        <f>+T173/payroll!F173</f>
        <v>0</v>
      </c>
      <c r="X173" s="6">
        <f>IF(V173&lt;$X$2,T173, +payroll!F173 * $X$2)</f>
        <v>0</v>
      </c>
      <c r="Z173" s="6">
        <f t="shared" si="41"/>
        <v>0</v>
      </c>
      <c r="AB173" t="e">
        <f t="shared" si="42"/>
        <v>#DIV/0!</v>
      </c>
    </row>
    <row r="174" spans="1:28" hidden="1" outlineLevel="1" x14ac:dyDescent="0.2">
      <c r="A174" t="s">
        <v>272</v>
      </c>
      <c r="B174" t="s">
        <v>273</v>
      </c>
      <c r="D174" s="28">
        <v>0</v>
      </c>
      <c r="E174" s="28">
        <v>0</v>
      </c>
      <c r="F174" s="28">
        <v>0</v>
      </c>
      <c r="G174">
        <f t="shared" si="38"/>
        <v>0</v>
      </c>
      <c r="I174" s="25">
        <f t="shared" si="43"/>
        <v>0</v>
      </c>
      <c r="J174" s="7">
        <f>+IFR!AD174</f>
        <v>0</v>
      </c>
      <c r="K174" s="15">
        <f t="shared" si="37"/>
        <v>0.95</v>
      </c>
      <c r="L174" s="25">
        <f t="shared" si="44"/>
        <v>0</v>
      </c>
      <c r="M174" s="15">
        <v>1</v>
      </c>
      <c r="N174" s="15">
        <v>1</v>
      </c>
      <c r="P174" s="25">
        <f t="shared" si="39"/>
        <v>0</v>
      </c>
      <c r="R174" s="4">
        <f t="shared" si="40"/>
        <v>0</v>
      </c>
      <c r="T174" s="6">
        <f>+R174*(assessment!$J$273*assessment!$E$3)</f>
        <v>0</v>
      </c>
      <c r="V174" s="7">
        <f>+T174/payroll!F174</f>
        <v>0</v>
      </c>
      <c r="X174" s="6">
        <f>IF(V174&lt;$X$2,T174, +payroll!F174 * $X$2)</f>
        <v>0</v>
      </c>
      <c r="Z174" s="6">
        <f t="shared" si="41"/>
        <v>0</v>
      </c>
      <c r="AB174" t="e">
        <f t="shared" si="42"/>
        <v>#DIV/0!</v>
      </c>
    </row>
    <row r="175" spans="1:28" hidden="1" outlineLevel="1" x14ac:dyDescent="0.2">
      <c r="A175" t="s">
        <v>274</v>
      </c>
      <c r="B175" t="s">
        <v>275</v>
      </c>
      <c r="D175" s="28">
        <v>0</v>
      </c>
      <c r="E175" s="28">
        <v>0</v>
      </c>
      <c r="F175" s="28">
        <v>0</v>
      </c>
      <c r="G175">
        <f t="shared" si="38"/>
        <v>0</v>
      </c>
      <c r="I175" s="25">
        <f t="shared" si="43"/>
        <v>0</v>
      </c>
      <c r="J175" s="7">
        <f>+IFR!AD175</f>
        <v>0</v>
      </c>
      <c r="K175" s="15">
        <f t="shared" si="37"/>
        <v>0.95</v>
      </c>
      <c r="L175" s="25">
        <f t="shared" si="44"/>
        <v>0</v>
      </c>
      <c r="M175" s="15">
        <v>1</v>
      </c>
      <c r="N175" s="15">
        <v>1</v>
      </c>
      <c r="P175" s="25">
        <f t="shared" si="39"/>
        <v>0</v>
      </c>
      <c r="R175" s="4">
        <f t="shared" si="40"/>
        <v>0</v>
      </c>
      <c r="T175" s="6">
        <f>+R175*(assessment!$J$273*assessment!$E$3)</f>
        <v>0</v>
      </c>
      <c r="V175" s="7">
        <f>+T175/payroll!F175</f>
        <v>0</v>
      </c>
      <c r="X175" s="6">
        <f>IF(V175&lt;$X$2,T175, +payroll!F175 * $X$2)</f>
        <v>0</v>
      </c>
      <c r="Z175" s="6">
        <f t="shared" si="41"/>
        <v>0</v>
      </c>
      <c r="AB175" t="e">
        <f t="shared" si="42"/>
        <v>#DIV/0!</v>
      </c>
    </row>
    <row r="176" spans="1:28" hidden="1" outlineLevel="1" x14ac:dyDescent="0.2">
      <c r="A176" t="s">
        <v>276</v>
      </c>
      <c r="B176" t="s">
        <v>277</v>
      </c>
      <c r="D176" s="28">
        <v>0</v>
      </c>
      <c r="E176" s="28">
        <v>0</v>
      </c>
      <c r="F176" s="28">
        <v>0</v>
      </c>
      <c r="G176">
        <f t="shared" si="38"/>
        <v>0</v>
      </c>
      <c r="I176" s="25">
        <f t="shared" si="43"/>
        <v>0</v>
      </c>
      <c r="J176" s="7">
        <f>+IFR!AD176</f>
        <v>0</v>
      </c>
      <c r="K176" s="15">
        <f t="shared" si="37"/>
        <v>0.95</v>
      </c>
      <c r="L176" s="25">
        <f t="shared" si="44"/>
        <v>0</v>
      </c>
      <c r="M176" s="15">
        <v>1</v>
      </c>
      <c r="N176" s="15">
        <v>1</v>
      </c>
      <c r="P176" s="25">
        <f t="shared" si="39"/>
        <v>0</v>
      </c>
      <c r="R176" s="4">
        <f t="shared" si="40"/>
        <v>0</v>
      </c>
      <c r="T176" s="6">
        <f>+R176*(assessment!$J$273*assessment!$E$3)</f>
        <v>0</v>
      </c>
      <c r="V176" s="7">
        <f>+T176/payroll!F176</f>
        <v>0</v>
      </c>
      <c r="X176" s="6">
        <f>IF(V176&lt;$X$2,T176, +payroll!F176 * $X$2)</f>
        <v>0</v>
      </c>
      <c r="Z176" s="6">
        <f t="shared" si="41"/>
        <v>0</v>
      </c>
      <c r="AB176" t="e">
        <f t="shared" si="42"/>
        <v>#DIV/0!</v>
      </c>
    </row>
    <row r="177" spans="1:28" hidden="1" outlineLevel="1" x14ac:dyDescent="0.2">
      <c r="A177" t="s">
        <v>278</v>
      </c>
      <c r="B177" t="s">
        <v>279</v>
      </c>
      <c r="D177" s="28">
        <v>0</v>
      </c>
      <c r="E177" s="28">
        <v>0</v>
      </c>
      <c r="F177" s="28">
        <v>0</v>
      </c>
      <c r="G177">
        <f t="shared" si="38"/>
        <v>0</v>
      </c>
      <c r="I177" s="25">
        <f t="shared" si="43"/>
        <v>0</v>
      </c>
      <c r="J177" s="7">
        <f>+IFR!AD177</f>
        <v>0</v>
      </c>
      <c r="K177" s="15">
        <f t="shared" si="37"/>
        <v>0.95</v>
      </c>
      <c r="L177" s="25">
        <f t="shared" si="44"/>
        <v>0</v>
      </c>
      <c r="M177" s="15">
        <v>1</v>
      </c>
      <c r="N177" s="15">
        <v>1</v>
      </c>
      <c r="P177" s="25">
        <f t="shared" si="39"/>
        <v>0</v>
      </c>
      <c r="R177" s="4">
        <f t="shared" si="40"/>
        <v>0</v>
      </c>
      <c r="T177" s="6">
        <f>+R177*(assessment!$J$273*assessment!$E$3)</f>
        <v>0</v>
      </c>
      <c r="V177" s="7">
        <f>+T177/payroll!F177</f>
        <v>0</v>
      </c>
      <c r="X177" s="6">
        <f>IF(V177&lt;$X$2,T177, +payroll!F177 * $X$2)</f>
        <v>0</v>
      </c>
      <c r="Z177" s="6">
        <f t="shared" si="41"/>
        <v>0</v>
      </c>
      <c r="AB177" t="e">
        <f t="shared" si="42"/>
        <v>#DIV/0!</v>
      </c>
    </row>
    <row r="178" spans="1:28" hidden="1" outlineLevel="1" x14ac:dyDescent="0.2">
      <c r="A178" t="s">
        <v>280</v>
      </c>
      <c r="B178" t="s">
        <v>281</v>
      </c>
      <c r="D178" s="28">
        <v>1</v>
      </c>
      <c r="E178" s="28">
        <v>3</v>
      </c>
      <c r="F178" s="28">
        <v>1</v>
      </c>
      <c r="G178">
        <f t="shared" si="38"/>
        <v>5</v>
      </c>
      <c r="I178" s="25">
        <f t="shared" si="43"/>
        <v>1.6666666666666667</v>
      </c>
      <c r="J178" s="7">
        <f>+IFR!AD178</f>
        <v>1.6666666666666666E-2</v>
      </c>
      <c r="K178" s="15">
        <f t="shared" si="37"/>
        <v>0.95</v>
      </c>
      <c r="L178" s="25">
        <f t="shared" si="44"/>
        <v>1.5833333333333333</v>
      </c>
      <c r="M178" s="15">
        <v>1</v>
      </c>
      <c r="N178" s="15">
        <v>1</v>
      </c>
      <c r="P178" s="25">
        <f t="shared" si="39"/>
        <v>1.5833333333333333</v>
      </c>
      <c r="R178" s="4">
        <f t="shared" si="40"/>
        <v>2.1675097138659026E-4</v>
      </c>
      <c r="T178" s="6">
        <f>+R178*(assessment!$J$273*assessment!$E$3)</f>
        <v>1502.3516443185013</v>
      </c>
      <c r="V178" s="7">
        <f>+T178/payroll!F178</f>
        <v>4.3183685813700243E-4</v>
      </c>
      <c r="X178" s="6">
        <f>IF(V178&lt;$X$2,T178, +payroll!F178 * $X$2)</f>
        <v>1502.3516443185013</v>
      </c>
      <c r="Z178" s="6">
        <f t="shared" si="41"/>
        <v>0</v>
      </c>
      <c r="AB178">
        <f t="shared" si="42"/>
        <v>1</v>
      </c>
    </row>
    <row r="179" spans="1:28" hidden="1" outlineLevel="1" x14ac:dyDescent="0.2">
      <c r="A179" t="s">
        <v>282</v>
      </c>
      <c r="B179" t="s">
        <v>283</v>
      </c>
      <c r="D179" s="28">
        <v>0</v>
      </c>
      <c r="E179" s="28">
        <v>1</v>
      </c>
      <c r="F179" s="28">
        <v>0</v>
      </c>
      <c r="G179">
        <f t="shared" si="38"/>
        <v>1</v>
      </c>
      <c r="I179" s="25">
        <f t="shared" si="43"/>
        <v>0.33333333333333331</v>
      </c>
      <c r="J179" s="7">
        <f>+IFR!AD179</f>
        <v>3.3333333333333335E-3</v>
      </c>
      <c r="K179" s="15">
        <f t="shared" si="37"/>
        <v>0.95</v>
      </c>
      <c r="L179" s="25">
        <f t="shared" si="44"/>
        <v>0.31666666666666665</v>
      </c>
      <c r="M179" s="15">
        <v>1</v>
      </c>
      <c r="N179" s="15">
        <v>1</v>
      </c>
      <c r="P179" s="25">
        <f t="shared" si="39"/>
        <v>0.31666666666666665</v>
      </c>
      <c r="R179" s="4">
        <f t="shared" si="40"/>
        <v>4.3350194277318052E-5</v>
      </c>
      <c r="T179" s="6">
        <f>+R179*(assessment!$J$273*assessment!$E$3)</f>
        <v>300.47032886370022</v>
      </c>
      <c r="V179" s="7">
        <f>+T179/payroll!F179</f>
        <v>1.6834974244826781E-4</v>
      </c>
      <c r="X179" s="6">
        <f>IF(V179&lt;$X$2,T179, +payroll!F179 * $X$2)</f>
        <v>300.47032886370022</v>
      </c>
      <c r="Z179" s="6">
        <f t="shared" si="41"/>
        <v>0</v>
      </c>
      <c r="AB179">
        <f t="shared" si="42"/>
        <v>1</v>
      </c>
    </row>
    <row r="180" spans="1:28" hidden="1" outlineLevel="1" x14ac:dyDescent="0.2">
      <c r="A180" t="s">
        <v>284</v>
      </c>
      <c r="B180" t="s">
        <v>285</v>
      </c>
      <c r="D180" s="28">
        <v>0</v>
      </c>
      <c r="E180" s="28">
        <v>0</v>
      </c>
      <c r="F180" s="28">
        <v>0</v>
      </c>
      <c r="G180">
        <f t="shared" si="38"/>
        <v>0</v>
      </c>
      <c r="I180" s="25">
        <f t="shared" si="43"/>
        <v>0</v>
      </c>
      <c r="J180" s="7">
        <f>+IFR!AD180</f>
        <v>0</v>
      </c>
      <c r="K180" s="15">
        <f t="shared" si="37"/>
        <v>0.95</v>
      </c>
      <c r="L180" s="25">
        <f t="shared" si="44"/>
        <v>0</v>
      </c>
      <c r="M180" s="15">
        <v>1</v>
      </c>
      <c r="N180" s="15">
        <v>1</v>
      </c>
      <c r="P180" s="25">
        <f t="shared" si="39"/>
        <v>0</v>
      </c>
      <c r="R180" s="4">
        <f t="shared" si="40"/>
        <v>0</v>
      </c>
      <c r="T180" s="6">
        <f>+R180*(assessment!$J$273*assessment!$E$3)</f>
        <v>0</v>
      </c>
      <c r="V180" s="7">
        <f>+T180/payroll!F180</f>
        <v>0</v>
      </c>
      <c r="X180" s="6">
        <f>IF(V180&lt;$X$2,T180, +payroll!F180 * $X$2)</f>
        <v>0</v>
      </c>
      <c r="Z180" s="6">
        <f t="shared" si="41"/>
        <v>0</v>
      </c>
      <c r="AB180" t="e">
        <f t="shared" si="42"/>
        <v>#DIV/0!</v>
      </c>
    </row>
    <row r="181" spans="1:28" hidden="1" outlineLevel="1" x14ac:dyDescent="0.2">
      <c r="A181" t="s">
        <v>286</v>
      </c>
      <c r="B181" t="s">
        <v>287</v>
      </c>
      <c r="D181" s="28">
        <v>1</v>
      </c>
      <c r="E181" s="28">
        <v>3</v>
      </c>
      <c r="F181" s="28">
        <v>1</v>
      </c>
      <c r="G181">
        <f t="shared" si="38"/>
        <v>5</v>
      </c>
      <c r="I181" s="25">
        <f t="shared" si="43"/>
        <v>1.6666666666666667</v>
      </c>
      <c r="J181" s="7">
        <f>+IFR!AD181</f>
        <v>1.6666666666666666E-2</v>
      </c>
      <c r="K181" s="15">
        <f t="shared" si="37"/>
        <v>0.95</v>
      </c>
      <c r="L181" s="25">
        <f t="shared" si="44"/>
        <v>1.5833333333333333</v>
      </c>
      <c r="M181" s="15">
        <v>1</v>
      </c>
      <c r="N181" s="15">
        <v>1</v>
      </c>
      <c r="P181" s="25">
        <f t="shared" si="39"/>
        <v>1.5833333333333333</v>
      </c>
      <c r="R181" s="4">
        <f t="shared" si="40"/>
        <v>2.1675097138659026E-4</v>
      </c>
      <c r="T181" s="6">
        <f>+R181*(assessment!$J$273*assessment!$E$3)</f>
        <v>1502.3516443185013</v>
      </c>
      <c r="V181" s="7">
        <f>+T181/payroll!F181</f>
        <v>1.1829496304558112E-3</v>
      </c>
      <c r="X181" s="6">
        <f>IF(V181&lt;$X$2,T181, +payroll!F181 * $X$2)</f>
        <v>1502.3516443185013</v>
      </c>
      <c r="Z181" s="6">
        <f t="shared" si="41"/>
        <v>0</v>
      </c>
      <c r="AB181">
        <f t="shared" si="42"/>
        <v>1</v>
      </c>
    </row>
    <row r="182" spans="1:28" hidden="1" outlineLevel="1" x14ac:dyDescent="0.2">
      <c r="A182" t="s">
        <v>288</v>
      </c>
      <c r="B182" t="s">
        <v>289</v>
      </c>
      <c r="D182" s="28">
        <v>1</v>
      </c>
      <c r="E182" s="28">
        <v>2</v>
      </c>
      <c r="F182" s="28">
        <v>0</v>
      </c>
      <c r="G182">
        <f t="shared" si="38"/>
        <v>3</v>
      </c>
      <c r="I182" s="25">
        <f t="shared" si="43"/>
        <v>1</v>
      </c>
      <c r="J182" s="7">
        <f>+IFR!AD182</f>
        <v>8.3333333333333332E-3</v>
      </c>
      <c r="K182" s="15">
        <f t="shared" si="37"/>
        <v>0.95</v>
      </c>
      <c r="L182" s="25">
        <f t="shared" si="44"/>
        <v>0.95</v>
      </c>
      <c r="M182" s="15">
        <v>1</v>
      </c>
      <c r="N182" s="15">
        <v>1</v>
      </c>
      <c r="P182" s="25">
        <f t="shared" si="39"/>
        <v>0.95</v>
      </c>
      <c r="R182" s="4">
        <f t="shared" si="40"/>
        <v>1.3005058283195416E-4</v>
      </c>
      <c r="T182" s="6">
        <f>+R182*(assessment!$J$273*assessment!$E$3)</f>
        <v>901.41098659110071</v>
      </c>
      <c r="V182" s="7">
        <f>+T182/payroll!F182</f>
        <v>6.4239253115553317E-4</v>
      </c>
      <c r="X182" s="6">
        <f>IF(V182&lt;$X$2,T182, +payroll!F182 * $X$2)</f>
        <v>901.41098659110071</v>
      </c>
      <c r="Z182" s="6">
        <f t="shared" si="41"/>
        <v>0</v>
      </c>
      <c r="AB182">
        <f t="shared" si="42"/>
        <v>1</v>
      </c>
    </row>
    <row r="183" spans="1:28" hidden="1" outlineLevel="1" x14ac:dyDescent="0.2">
      <c r="A183" t="s">
        <v>290</v>
      </c>
      <c r="B183" t="s">
        <v>291</v>
      </c>
      <c r="D183" s="28">
        <v>0</v>
      </c>
      <c r="E183" s="28">
        <v>1</v>
      </c>
      <c r="F183" s="28">
        <v>0</v>
      </c>
      <c r="G183">
        <f t="shared" si="38"/>
        <v>1</v>
      </c>
      <c r="I183" s="25">
        <f t="shared" si="43"/>
        <v>0.33333333333333331</v>
      </c>
      <c r="J183" s="7">
        <f>+IFR!AD183</f>
        <v>3.3333333333333335E-3</v>
      </c>
      <c r="K183" s="15">
        <f t="shared" si="37"/>
        <v>0.95</v>
      </c>
      <c r="L183" s="25">
        <f t="shared" si="44"/>
        <v>0.31666666666666665</v>
      </c>
      <c r="M183" s="15">
        <v>1</v>
      </c>
      <c r="N183" s="15">
        <v>1</v>
      </c>
      <c r="P183" s="25">
        <f t="shared" si="39"/>
        <v>0.31666666666666665</v>
      </c>
      <c r="R183" s="4">
        <f t="shared" si="40"/>
        <v>4.3350194277318052E-5</v>
      </c>
      <c r="T183" s="6">
        <f>+R183*(assessment!$J$273*assessment!$E$3)</f>
        <v>300.47032886370022</v>
      </c>
      <c r="V183" s="7">
        <f>+T183/payroll!F183</f>
        <v>3.0359650236543685E-4</v>
      </c>
      <c r="X183" s="6">
        <f>IF(V183&lt;$X$2,T183, +payroll!F183 * $X$2)</f>
        <v>300.47032886370022</v>
      </c>
      <c r="Z183" s="6">
        <f t="shared" si="41"/>
        <v>0</v>
      </c>
      <c r="AB183">
        <f t="shared" si="42"/>
        <v>1</v>
      </c>
    </row>
    <row r="184" spans="1:28" hidden="1" outlineLevel="1" x14ac:dyDescent="0.2">
      <c r="A184" t="s">
        <v>292</v>
      </c>
      <c r="B184" t="s">
        <v>293</v>
      </c>
      <c r="D184" s="28">
        <v>0</v>
      </c>
      <c r="E184" s="28">
        <v>0</v>
      </c>
      <c r="F184" s="28">
        <v>0</v>
      </c>
      <c r="G184">
        <f t="shared" si="38"/>
        <v>0</v>
      </c>
      <c r="I184" s="25">
        <f t="shared" si="43"/>
        <v>0</v>
      </c>
      <c r="J184" s="7">
        <f>+IFR!AD184</f>
        <v>0</v>
      </c>
      <c r="K184" s="15">
        <f t="shared" si="37"/>
        <v>0.95</v>
      </c>
      <c r="L184" s="25">
        <f t="shared" si="44"/>
        <v>0</v>
      </c>
      <c r="M184" s="15">
        <v>1</v>
      </c>
      <c r="N184" s="15">
        <v>1</v>
      </c>
      <c r="P184" s="25">
        <f t="shared" si="39"/>
        <v>0</v>
      </c>
      <c r="R184" s="4">
        <f t="shared" si="40"/>
        <v>0</v>
      </c>
      <c r="T184" s="6">
        <f>+R184*(assessment!$J$273*assessment!$E$3)</f>
        <v>0</v>
      </c>
      <c r="V184" s="7">
        <f>+T184/payroll!F184</f>
        <v>0</v>
      </c>
      <c r="X184" s="6">
        <f>IF(V184&lt;$X$2,T184, +payroll!F184 * $X$2)</f>
        <v>0</v>
      </c>
      <c r="Z184" s="6">
        <f t="shared" si="41"/>
        <v>0</v>
      </c>
      <c r="AB184" t="e">
        <f t="shared" si="42"/>
        <v>#DIV/0!</v>
      </c>
    </row>
    <row r="185" spans="1:28" hidden="1" outlineLevel="1" x14ac:dyDescent="0.2">
      <c r="A185" t="s">
        <v>294</v>
      </c>
      <c r="B185" t="s">
        <v>295</v>
      </c>
      <c r="D185" s="28">
        <v>0</v>
      </c>
      <c r="E185" s="28">
        <v>0</v>
      </c>
      <c r="F185" s="28">
        <v>0</v>
      </c>
      <c r="G185">
        <f t="shared" si="38"/>
        <v>0</v>
      </c>
      <c r="I185" s="25">
        <f t="shared" si="43"/>
        <v>0</v>
      </c>
      <c r="J185" s="7">
        <f>+IFR!AD185</f>
        <v>0</v>
      </c>
      <c r="K185" s="15">
        <f t="shared" si="37"/>
        <v>0.95</v>
      </c>
      <c r="L185" s="25">
        <f t="shared" si="44"/>
        <v>0</v>
      </c>
      <c r="M185" s="15">
        <v>1</v>
      </c>
      <c r="N185" s="15">
        <v>1</v>
      </c>
      <c r="P185" s="25">
        <f t="shared" si="39"/>
        <v>0</v>
      </c>
      <c r="R185" s="4">
        <f t="shared" si="40"/>
        <v>0</v>
      </c>
      <c r="T185" s="6">
        <f>+R185*(assessment!$J$273*assessment!$E$3)</f>
        <v>0</v>
      </c>
      <c r="V185" s="7">
        <f>+T185/payroll!F185</f>
        <v>0</v>
      </c>
      <c r="X185" s="6">
        <f>IF(V185&lt;$X$2,T185, +payroll!F185 * $X$2)</f>
        <v>0</v>
      </c>
      <c r="Z185" s="6">
        <f t="shared" si="41"/>
        <v>0</v>
      </c>
      <c r="AB185" t="e">
        <f t="shared" si="42"/>
        <v>#DIV/0!</v>
      </c>
    </row>
    <row r="186" spans="1:28" hidden="1" outlineLevel="1" x14ac:dyDescent="0.2">
      <c r="A186" t="s">
        <v>296</v>
      </c>
      <c r="B186" t="s">
        <v>297</v>
      </c>
      <c r="D186" s="28">
        <v>12</v>
      </c>
      <c r="E186" s="28">
        <v>3</v>
      </c>
      <c r="F186" s="28">
        <v>11</v>
      </c>
      <c r="G186">
        <f t="shared" si="38"/>
        <v>26</v>
      </c>
      <c r="I186" s="25">
        <f t="shared" si="43"/>
        <v>8.6666666666666661</v>
      </c>
      <c r="J186" s="7">
        <f>+IFR!AD186</f>
        <v>1.0198687375157963E-2</v>
      </c>
      <c r="K186" s="15">
        <f t="shared" si="37"/>
        <v>0.95</v>
      </c>
      <c r="L186" s="25">
        <f t="shared" si="44"/>
        <v>8.2333333333333325</v>
      </c>
      <c r="M186" s="15">
        <v>1</v>
      </c>
      <c r="N186" s="15">
        <v>1</v>
      </c>
      <c r="P186" s="25">
        <f t="shared" si="39"/>
        <v>8.2333333333333325</v>
      </c>
      <c r="R186" s="4">
        <f t="shared" si="40"/>
        <v>1.1271050512102693E-3</v>
      </c>
      <c r="T186" s="6">
        <f>+R186*(assessment!$J$273*assessment!$E$3)</f>
        <v>7812.228550456206</v>
      </c>
      <c r="V186" s="7">
        <f>+T186/payroll!F186</f>
        <v>2.3382844513235968E-4</v>
      </c>
      <c r="X186" s="6">
        <f>IF(V186&lt;$X$2,T186, +payroll!F186 * $X$2)</f>
        <v>7812.228550456206</v>
      </c>
      <c r="Z186" s="6">
        <f t="shared" si="41"/>
        <v>0</v>
      </c>
      <c r="AB186">
        <f t="shared" si="42"/>
        <v>1</v>
      </c>
    </row>
    <row r="187" spans="1:28" hidden="1" outlineLevel="1" x14ac:dyDescent="0.2">
      <c r="A187" t="s">
        <v>298</v>
      </c>
      <c r="B187" t="s">
        <v>299</v>
      </c>
      <c r="D187" s="28">
        <v>1</v>
      </c>
      <c r="E187" s="28">
        <v>1</v>
      </c>
      <c r="F187" s="28">
        <v>0</v>
      </c>
      <c r="G187">
        <f t="shared" si="38"/>
        <v>2</v>
      </c>
      <c r="I187" s="25">
        <f t="shared" si="43"/>
        <v>0.66666666666666663</v>
      </c>
      <c r="J187" s="7">
        <f>+IFR!AD187</f>
        <v>5.0000000000000001E-3</v>
      </c>
      <c r="K187" s="15">
        <f t="shared" si="37"/>
        <v>0.95</v>
      </c>
      <c r="L187" s="25">
        <f t="shared" si="44"/>
        <v>0.6333333333333333</v>
      </c>
      <c r="M187" s="15">
        <v>1</v>
      </c>
      <c r="N187" s="15">
        <v>1</v>
      </c>
      <c r="P187" s="25">
        <f t="shared" si="39"/>
        <v>0.6333333333333333</v>
      </c>
      <c r="R187" s="4">
        <f t="shared" si="40"/>
        <v>8.6700388554636105E-5</v>
      </c>
      <c r="T187" s="6">
        <f>+R187*(assessment!$J$273*assessment!$E$3)</f>
        <v>600.94065772740043</v>
      </c>
      <c r="V187" s="7">
        <f>+T187/payroll!F187</f>
        <v>1.2102556070877537E-3</v>
      </c>
      <c r="X187" s="6">
        <f>IF(V187&lt;$X$2,T187, +payroll!F187 * $X$2)</f>
        <v>600.94065772740043</v>
      </c>
      <c r="Z187" s="6">
        <f t="shared" si="41"/>
        <v>0</v>
      </c>
      <c r="AB187">
        <f t="shared" si="42"/>
        <v>1</v>
      </c>
    </row>
    <row r="188" spans="1:28" hidden="1" outlineLevel="1" x14ac:dyDescent="0.2">
      <c r="A188" t="s">
        <v>300</v>
      </c>
      <c r="B188" t="s">
        <v>301</v>
      </c>
      <c r="D188" s="28">
        <v>0</v>
      </c>
      <c r="E188" s="28">
        <v>0</v>
      </c>
      <c r="F188" s="28">
        <v>0</v>
      </c>
      <c r="G188">
        <f t="shared" si="38"/>
        <v>0</v>
      </c>
      <c r="I188" s="25">
        <f t="shared" si="43"/>
        <v>0</v>
      </c>
      <c r="J188" s="7">
        <f>+IFR!AD188</f>
        <v>0</v>
      </c>
      <c r="K188" s="15">
        <f t="shared" si="37"/>
        <v>0.95</v>
      </c>
      <c r="L188" s="25">
        <f t="shared" si="44"/>
        <v>0</v>
      </c>
      <c r="M188" s="15">
        <v>1</v>
      </c>
      <c r="N188" s="15">
        <v>1</v>
      </c>
      <c r="P188" s="25">
        <f t="shared" si="39"/>
        <v>0</v>
      </c>
      <c r="R188" s="4">
        <f t="shared" si="40"/>
        <v>0</v>
      </c>
      <c r="T188" s="6">
        <f>+R188*(assessment!$J$273*assessment!$E$3)</f>
        <v>0</v>
      </c>
      <c r="V188" s="7">
        <f>+T188/payroll!F188</f>
        <v>0</v>
      </c>
      <c r="X188" s="6">
        <f>IF(V188&lt;$X$2,T188, +payroll!F188 * $X$2)</f>
        <v>0</v>
      </c>
      <c r="Z188" s="6">
        <f t="shared" si="41"/>
        <v>0</v>
      </c>
      <c r="AB188" t="e">
        <f t="shared" si="42"/>
        <v>#DIV/0!</v>
      </c>
    </row>
    <row r="189" spans="1:28" hidden="1" outlineLevel="1" x14ac:dyDescent="0.2">
      <c r="A189" t="s">
        <v>302</v>
      </c>
      <c r="B189" t="s">
        <v>303</v>
      </c>
      <c r="D189" s="28">
        <v>1</v>
      </c>
      <c r="E189" s="28">
        <v>0</v>
      </c>
      <c r="F189" s="28">
        <v>0</v>
      </c>
      <c r="G189">
        <f t="shared" si="38"/>
        <v>1</v>
      </c>
      <c r="I189" s="25">
        <f t="shared" si="43"/>
        <v>0.33333333333333331</v>
      </c>
      <c r="J189" s="7">
        <f>+IFR!AD189</f>
        <v>1.6666666666666668E-3</v>
      </c>
      <c r="K189" s="15">
        <f t="shared" si="37"/>
        <v>0.95</v>
      </c>
      <c r="L189" s="25">
        <f t="shared" si="44"/>
        <v>0.31666666666666665</v>
      </c>
      <c r="M189" s="15">
        <v>1</v>
      </c>
      <c r="N189" s="15">
        <v>1</v>
      </c>
      <c r="P189" s="25">
        <f t="shared" si="39"/>
        <v>0.31666666666666665</v>
      </c>
      <c r="R189" s="4">
        <f t="shared" si="40"/>
        <v>4.3350194277318052E-5</v>
      </c>
      <c r="T189" s="6">
        <f>+R189*(assessment!$J$273*assessment!$E$3)</f>
        <v>300.47032886370022</v>
      </c>
      <c r="V189" s="7">
        <f>+T189/payroll!F189</f>
        <v>4.621439543194024E-4</v>
      </c>
      <c r="X189" s="6">
        <f>IF(V189&lt;$X$2,T189, +payroll!F189 * $X$2)</f>
        <v>300.47032886370022</v>
      </c>
      <c r="Z189" s="6">
        <f t="shared" si="41"/>
        <v>0</v>
      </c>
      <c r="AB189">
        <f t="shared" si="42"/>
        <v>1</v>
      </c>
    </row>
    <row r="190" spans="1:28" hidden="1" outlineLevel="1" x14ac:dyDescent="0.2">
      <c r="A190" t="s">
        <v>304</v>
      </c>
      <c r="B190" t="s">
        <v>305</v>
      </c>
      <c r="D190" s="28">
        <v>3</v>
      </c>
      <c r="E190" s="28">
        <v>2</v>
      </c>
      <c r="F190" s="28">
        <v>5</v>
      </c>
      <c r="G190">
        <f t="shared" si="38"/>
        <v>10</v>
      </c>
      <c r="I190" s="25">
        <f t="shared" si="43"/>
        <v>3.3333333333333335</v>
      </c>
      <c r="J190" s="7">
        <f>+IFR!AD190</f>
        <v>1.7245809483781675E-2</v>
      </c>
      <c r="K190" s="15">
        <f t="shared" si="37"/>
        <v>0.95</v>
      </c>
      <c r="L190" s="25">
        <f t="shared" si="44"/>
        <v>3.1666666666666665</v>
      </c>
      <c r="M190" s="15">
        <v>1</v>
      </c>
      <c r="N190" s="15">
        <v>1</v>
      </c>
      <c r="P190" s="25">
        <f t="shared" si="39"/>
        <v>3.1666666666666665</v>
      </c>
      <c r="R190" s="4">
        <f t="shared" si="40"/>
        <v>4.3350194277318052E-4</v>
      </c>
      <c r="T190" s="6">
        <f>+R190*(assessment!$J$273*assessment!$E$3)</f>
        <v>3004.7032886370025</v>
      </c>
      <c r="V190" s="7">
        <f>+T190/payroll!F190</f>
        <v>3.375069476408929E-4</v>
      </c>
      <c r="X190" s="6">
        <f>IF(V190&lt;$X$2,T190, +payroll!F190 * $X$2)</f>
        <v>3004.7032886370025</v>
      </c>
      <c r="Z190" s="6">
        <f t="shared" si="41"/>
        <v>0</v>
      </c>
      <c r="AB190">
        <f t="shared" si="42"/>
        <v>1</v>
      </c>
    </row>
    <row r="191" spans="1:28" hidden="1" outlineLevel="1" x14ac:dyDescent="0.2">
      <c r="A191" t="s">
        <v>306</v>
      </c>
      <c r="B191" t="s">
        <v>307</v>
      </c>
      <c r="D191" s="28">
        <v>1</v>
      </c>
      <c r="E191" s="28">
        <v>0</v>
      </c>
      <c r="F191" s="28">
        <v>0</v>
      </c>
      <c r="G191">
        <f t="shared" si="38"/>
        <v>1</v>
      </c>
      <c r="I191" s="25">
        <f t="shared" si="43"/>
        <v>0.33333333333333331</v>
      </c>
      <c r="J191" s="7">
        <f>+IFR!AD191</f>
        <v>1.6666666666666668E-3</v>
      </c>
      <c r="K191" s="15">
        <f t="shared" si="37"/>
        <v>0.95</v>
      </c>
      <c r="L191" s="25">
        <f t="shared" si="44"/>
        <v>0.31666666666666665</v>
      </c>
      <c r="M191" s="15">
        <v>1</v>
      </c>
      <c r="N191" s="15">
        <v>1</v>
      </c>
      <c r="P191" s="25">
        <f t="shared" si="39"/>
        <v>0.31666666666666665</v>
      </c>
      <c r="R191" s="4">
        <f t="shared" si="40"/>
        <v>4.3350194277318052E-5</v>
      </c>
      <c r="T191" s="6">
        <f>+R191*(assessment!$J$273*assessment!$E$3)</f>
        <v>300.47032886370022</v>
      </c>
      <c r="V191" s="7">
        <f>+T191/payroll!F191</f>
        <v>4.7925868183608649E-4</v>
      </c>
      <c r="X191" s="6">
        <f>IF(V191&lt;$X$2,T191, +payroll!F191 * $X$2)</f>
        <v>300.47032886370022</v>
      </c>
      <c r="Z191" s="6">
        <f t="shared" si="41"/>
        <v>0</v>
      </c>
      <c r="AB191">
        <f t="shared" si="42"/>
        <v>1</v>
      </c>
    </row>
    <row r="192" spans="1:28" hidden="1" outlineLevel="1" x14ac:dyDescent="0.2">
      <c r="A192" t="s">
        <v>308</v>
      </c>
      <c r="B192" t="s">
        <v>309</v>
      </c>
      <c r="D192" s="28">
        <v>0</v>
      </c>
      <c r="E192" s="28">
        <v>0</v>
      </c>
      <c r="F192" s="28">
        <v>0</v>
      </c>
      <c r="G192">
        <f t="shared" si="38"/>
        <v>0</v>
      </c>
      <c r="I192" s="25">
        <f t="shared" si="43"/>
        <v>0</v>
      </c>
      <c r="J192" s="7">
        <f>+IFR!AD192</f>
        <v>0</v>
      </c>
      <c r="K192" s="15">
        <f t="shared" si="37"/>
        <v>0.95</v>
      </c>
      <c r="L192" s="25">
        <f t="shared" si="44"/>
        <v>0</v>
      </c>
      <c r="M192" s="15">
        <v>1</v>
      </c>
      <c r="N192" s="15">
        <v>1</v>
      </c>
      <c r="P192" s="25">
        <f t="shared" si="39"/>
        <v>0</v>
      </c>
      <c r="R192" s="4">
        <f t="shared" si="40"/>
        <v>0</v>
      </c>
      <c r="T192" s="6">
        <f>+R192*(assessment!$J$273*assessment!$E$3)</f>
        <v>0</v>
      </c>
      <c r="V192" s="7">
        <f>+T192/payroll!F192</f>
        <v>0</v>
      </c>
      <c r="X192" s="6">
        <f>IF(V192&lt;$X$2,T192, +payroll!F192 * $X$2)</f>
        <v>0</v>
      </c>
      <c r="Z192" s="6">
        <f t="shared" si="41"/>
        <v>0</v>
      </c>
      <c r="AB192" t="e">
        <f t="shared" si="42"/>
        <v>#DIV/0!</v>
      </c>
    </row>
    <row r="193" spans="1:28" hidden="1" outlineLevel="1" x14ac:dyDescent="0.2">
      <c r="A193" t="s">
        <v>310</v>
      </c>
      <c r="B193" t="s">
        <v>311</v>
      </c>
      <c r="D193" s="28">
        <v>0</v>
      </c>
      <c r="E193" s="28">
        <v>1</v>
      </c>
      <c r="F193" s="28">
        <v>0</v>
      </c>
      <c r="G193">
        <f t="shared" si="38"/>
        <v>1</v>
      </c>
      <c r="I193" s="25">
        <f t="shared" si="43"/>
        <v>0.33333333333333331</v>
      </c>
      <c r="J193" s="7">
        <f>+IFR!AD193</f>
        <v>3.3333333333333335E-3</v>
      </c>
      <c r="K193" s="15">
        <f t="shared" ref="K193:K256" si="45">IF(+J193&lt;$E$268,$I$268,IF(J193&gt;$E$270,$I$270,$I$269))</f>
        <v>0.95</v>
      </c>
      <c r="L193" s="25">
        <f t="shared" si="44"/>
        <v>0.31666666666666665</v>
      </c>
      <c r="M193" s="15">
        <v>1</v>
      </c>
      <c r="N193" s="15">
        <v>1</v>
      </c>
      <c r="P193" s="25">
        <f t="shared" si="39"/>
        <v>0.31666666666666665</v>
      </c>
      <c r="R193" s="4">
        <f t="shared" si="40"/>
        <v>4.3350194277318052E-5</v>
      </c>
      <c r="T193" s="6">
        <f>+R193*(assessment!$J$273*assessment!$E$3)</f>
        <v>300.47032886370022</v>
      </c>
      <c r="V193" s="7">
        <f>+T193/payroll!F193</f>
        <v>3.8177831459719925E-4</v>
      </c>
      <c r="X193" s="6">
        <f>IF(V193&lt;$X$2,T193, +payroll!F193 * $X$2)</f>
        <v>300.47032886370022</v>
      </c>
      <c r="Z193" s="6">
        <f t="shared" si="41"/>
        <v>0</v>
      </c>
      <c r="AB193">
        <f t="shared" si="42"/>
        <v>1</v>
      </c>
    </row>
    <row r="194" spans="1:28" hidden="1" outlineLevel="1" x14ac:dyDescent="0.2">
      <c r="A194" t="s">
        <v>312</v>
      </c>
      <c r="B194" t="s">
        <v>313</v>
      </c>
      <c r="D194" s="28">
        <v>0</v>
      </c>
      <c r="E194" s="28">
        <v>0</v>
      </c>
      <c r="F194" s="28">
        <v>0</v>
      </c>
      <c r="G194">
        <f t="shared" si="38"/>
        <v>0</v>
      </c>
      <c r="I194" s="25">
        <f t="shared" si="43"/>
        <v>0</v>
      </c>
      <c r="J194" s="7">
        <f>+IFR!AD194</f>
        <v>0</v>
      </c>
      <c r="K194" s="15">
        <f t="shared" si="45"/>
        <v>0.95</v>
      </c>
      <c r="L194" s="25">
        <f t="shared" si="44"/>
        <v>0</v>
      </c>
      <c r="M194" s="15">
        <v>1</v>
      </c>
      <c r="N194" s="15">
        <v>1</v>
      </c>
      <c r="P194" s="25">
        <f t="shared" si="39"/>
        <v>0</v>
      </c>
      <c r="R194" s="4">
        <f t="shared" si="40"/>
        <v>0</v>
      </c>
      <c r="T194" s="6">
        <f>+R194*(assessment!$J$273*assessment!$E$3)</f>
        <v>0</v>
      </c>
      <c r="V194" s="7">
        <f>+T194/payroll!F194</f>
        <v>0</v>
      </c>
      <c r="X194" s="6">
        <f>IF(V194&lt;$X$2,T194, +payroll!F194 * $X$2)</f>
        <v>0</v>
      </c>
      <c r="Z194" s="6">
        <f t="shared" si="41"/>
        <v>0</v>
      </c>
      <c r="AB194" t="e">
        <f t="shared" si="42"/>
        <v>#DIV/0!</v>
      </c>
    </row>
    <row r="195" spans="1:28" hidden="1" outlineLevel="1" x14ac:dyDescent="0.2">
      <c r="A195" t="s">
        <v>314</v>
      </c>
      <c r="B195" t="s">
        <v>315</v>
      </c>
      <c r="D195" s="28">
        <v>0</v>
      </c>
      <c r="E195" s="28">
        <v>2</v>
      </c>
      <c r="F195" s="28">
        <v>0</v>
      </c>
      <c r="G195">
        <f t="shared" si="38"/>
        <v>2</v>
      </c>
      <c r="I195" s="25">
        <f t="shared" si="43"/>
        <v>0.66666666666666663</v>
      </c>
      <c r="J195" s="7">
        <f>+IFR!AD195</f>
        <v>6.6666666666666671E-3</v>
      </c>
      <c r="K195" s="15">
        <f t="shared" si="45"/>
        <v>0.95</v>
      </c>
      <c r="L195" s="25">
        <f t="shared" si="44"/>
        <v>0.6333333333333333</v>
      </c>
      <c r="M195" s="15">
        <v>1</v>
      </c>
      <c r="N195" s="15">
        <v>1</v>
      </c>
      <c r="P195" s="25">
        <f t="shared" si="39"/>
        <v>0.6333333333333333</v>
      </c>
      <c r="R195" s="4">
        <f t="shared" si="40"/>
        <v>8.6700388554636105E-5</v>
      </c>
      <c r="T195" s="6">
        <f>+R195*(assessment!$J$273*assessment!$E$3)</f>
        <v>600.94065772740043</v>
      </c>
      <c r="V195" s="7">
        <f>+T195/payroll!F195</f>
        <v>1.4794235896510612E-3</v>
      </c>
      <c r="X195" s="6">
        <f>IF(V195&lt;$X$2,T195, +payroll!F195 * $X$2)</f>
        <v>600.94065772740043</v>
      </c>
      <c r="Z195" s="6">
        <f t="shared" si="41"/>
        <v>0</v>
      </c>
      <c r="AB195">
        <f t="shared" si="42"/>
        <v>1</v>
      </c>
    </row>
    <row r="196" spans="1:28" hidden="1" outlineLevel="1" x14ac:dyDescent="0.2">
      <c r="A196" t="s">
        <v>316</v>
      </c>
      <c r="B196" t="s">
        <v>317</v>
      </c>
      <c r="D196" s="28">
        <v>0</v>
      </c>
      <c r="E196" s="28">
        <v>0</v>
      </c>
      <c r="F196" s="28">
        <v>0</v>
      </c>
      <c r="G196">
        <f t="shared" si="38"/>
        <v>0</v>
      </c>
      <c r="I196" s="25">
        <f t="shared" si="43"/>
        <v>0</v>
      </c>
      <c r="J196" s="7">
        <f>+IFR!AD196</f>
        <v>0</v>
      </c>
      <c r="K196" s="15">
        <f t="shared" si="45"/>
        <v>0.95</v>
      </c>
      <c r="L196" s="25">
        <f t="shared" si="44"/>
        <v>0</v>
      </c>
      <c r="M196" s="15">
        <v>1</v>
      </c>
      <c r="N196" s="15">
        <v>1</v>
      </c>
      <c r="P196" s="25">
        <f t="shared" si="39"/>
        <v>0</v>
      </c>
      <c r="R196" s="4">
        <f t="shared" si="40"/>
        <v>0</v>
      </c>
      <c r="T196" s="6">
        <f>+R196*(assessment!$J$273*assessment!$E$3)</f>
        <v>0</v>
      </c>
      <c r="V196" s="7">
        <f>+T196/payroll!F196</f>
        <v>0</v>
      </c>
      <c r="X196" s="6">
        <f>IF(V196&lt;$X$2,T196, +payroll!F196 * $X$2)</f>
        <v>0</v>
      </c>
      <c r="Z196" s="6">
        <f t="shared" si="41"/>
        <v>0</v>
      </c>
      <c r="AB196" t="e">
        <f t="shared" si="42"/>
        <v>#DIV/0!</v>
      </c>
    </row>
    <row r="197" spans="1:28" hidden="1" outlineLevel="1" x14ac:dyDescent="0.2">
      <c r="A197" t="s">
        <v>318</v>
      </c>
      <c r="B197" t="s">
        <v>319</v>
      </c>
      <c r="D197" s="28">
        <v>0</v>
      </c>
      <c r="E197" s="28">
        <v>0</v>
      </c>
      <c r="F197" s="28">
        <v>0</v>
      </c>
      <c r="G197">
        <f t="shared" si="38"/>
        <v>0</v>
      </c>
      <c r="I197" s="25">
        <f t="shared" si="43"/>
        <v>0</v>
      </c>
      <c r="J197" s="7">
        <f>+IFR!AD197</f>
        <v>0</v>
      </c>
      <c r="K197" s="15">
        <f t="shared" si="45"/>
        <v>0.95</v>
      </c>
      <c r="L197" s="25">
        <f t="shared" si="44"/>
        <v>0</v>
      </c>
      <c r="M197" s="15">
        <v>1</v>
      </c>
      <c r="N197" s="15">
        <v>1</v>
      </c>
      <c r="P197" s="25">
        <f t="shared" si="39"/>
        <v>0</v>
      </c>
      <c r="R197" s="4">
        <f t="shared" si="40"/>
        <v>0</v>
      </c>
      <c r="T197" s="6">
        <f>+R197*(assessment!$J$273*assessment!$E$3)</f>
        <v>0</v>
      </c>
      <c r="V197" s="7">
        <f>+T197/payroll!F197</f>
        <v>0</v>
      </c>
      <c r="X197" s="6">
        <f>IF(V197&lt;$X$2,T197, +payroll!F197 * $X$2)</f>
        <v>0</v>
      </c>
      <c r="Z197" s="6">
        <f t="shared" si="41"/>
        <v>0</v>
      </c>
      <c r="AB197" t="e">
        <f t="shared" si="42"/>
        <v>#DIV/0!</v>
      </c>
    </row>
    <row r="198" spans="1:28" hidden="1" outlineLevel="1" x14ac:dyDescent="0.2">
      <c r="A198" t="s">
        <v>320</v>
      </c>
      <c r="B198" t="s">
        <v>583</v>
      </c>
      <c r="D198" s="28">
        <v>0</v>
      </c>
      <c r="E198" s="28">
        <v>0</v>
      </c>
      <c r="F198" s="28">
        <v>0</v>
      </c>
      <c r="G198">
        <f t="shared" si="38"/>
        <v>0</v>
      </c>
      <c r="I198" s="25">
        <f t="shared" si="43"/>
        <v>0</v>
      </c>
      <c r="J198" s="7">
        <f>+IFR!AD198</f>
        <v>0</v>
      </c>
      <c r="K198" s="15">
        <f t="shared" si="45"/>
        <v>0.95</v>
      </c>
      <c r="L198" s="25">
        <f t="shared" si="44"/>
        <v>0</v>
      </c>
      <c r="M198" s="15">
        <v>1</v>
      </c>
      <c r="N198" s="15">
        <v>1</v>
      </c>
      <c r="P198" s="25">
        <f t="shared" si="39"/>
        <v>0</v>
      </c>
      <c r="R198" s="4">
        <f t="shared" si="40"/>
        <v>0</v>
      </c>
      <c r="T198" s="6">
        <f>+R198*(assessment!$J$273*assessment!$E$3)</f>
        <v>0</v>
      </c>
      <c r="V198" s="7">
        <f>+T198/payroll!F198</f>
        <v>0</v>
      </c>
      <c r="X198" s="6">
        <f>IF(V198&lt;$X$2,T198, +payroll!F198 * $X$2)</f>
        <v>0</v>
      </c>
      <c r="Z198" s="6">
        <f t="shared" si="41"/>
        <v>0</v>
      </c>
      <c r="AB198" t="e">
        <f t="shared" si="42"/>
        <v>#DIV/0!</v>
      </c>
    </row>
    <row r="199" spans="1:28" hidden="1" outlineLevel="1" x14ac:dyDescent="0.2">
      <c r="A199" t="s">
        <v>321</v>
      </c>
      <c r="B199" t="s">
        <v>322</v>
      </c>
      <c r="D199" s="28">
        <v>0</v>
      </c>
      <c r="E199" s="28">
        <v>0</v>
      </c>
      <c r="F199" s="28">
        <v>0</v>
      </c>
      <c r="G199">
        <f t="shared" si="38"/>
        <v>0</v>
      </c>
      <c r="I199" s="25">
        <f t="shared" si="43"/>
        <v>0</v>
      </c>
      <c r="J199" s="7">
        <f>+IFR!AD199</f>
        <v>0</v>
      </c>
      <c r="K199" s="15">
        <f t="shared" si="45"/>
        <v>0.95</v>
      </c>
      <c r="L199" s="25">
        <f t="shared" si="44"/>
        <v>0</v>
      </c>
      <c r="M199" s="15">
        <v>1</v>
      </c>
      <c r="N199" s="15">
        <v>1</v>
      </c>
      <c r="P199" s="25">
        <f t="shared" si="39"/>
        <v>0</v>
      </c>
      <c r="R199" s="4">
        <f t="shared" ref="R199:R230" si="46">+P199/$P$265</f>
        <v>0</v>
      </c>
      <c r="T199" s="6">
        <f>+R199*(assessment!$J$273*assessment!$E$3)</f>
        <v>0</v>
      </c>
      <c r="V199" s="7">
        <f>+T199/payroll!F199</f>
        <v>0</v>
      </c>
      <c r="X199" s="6">
        <f>IF(V199&lt;$X$2,T199, +payroll!F199 * $X$2)</f>
        <v>0</v>
      </c>
      <c r="Z199" s="6">
        <f t="shared" si="41"/>
        <v>0</v>
      </c>
      <c r="AB199" t="e">
        <f t="shared" si="42"/>
        <v>#DIV/0!</v>
      </c>
    </row>
    <row r="200" spans="1:28" hidden="1" outlineLevel="1" x14ac:dyDescent="0.2">
      <c r="A200" t="s">
        <v>323</v>
      </c>
      <c r="B200" t="s">
        <v>324</v>
      </c>
      <c r="D200" s="28">
        <v>1</v>
      </c>
      <c r="E200" s="28">
        <v>0</v>
      </c>
      <c r="F200" s="28">
        <v>0</v>
      </c>
      <c r="G200">
        <f t="shared" si="38"/>
        <v>1</v>
      </c>
      <c r="I200" s="25">
        <f t="shared" si="43"/>
        <v>0.33333333333333331</v>
      </c>
      <c r="J200" s="7">
        <f>+IFR!AD200</f>
        <v>1.5873015873015875E-3</v>
      </c>
      <c r="K200" s="15">
        <f t="shared" si="45"/>
        <v>0.95</v>
      </c>
      <c r="L200" s="25">
        <f t="shared" si="44"/>
        <v>0.31666666666666665</v>
      </c>
      <c r="M200" s="15">
        <v>1</v>
      </c>
      <c r="N200" s="15">
        <v>1</v>
      </c>
      <c r="P200" s="25">
        <f t="shared" si="39"/>
        <v>0.31666666666666665</v>
      </c>
      <c r="R200" s="4">
        <f t="shared" si="46"/>
        <v>4.3350194277318052E-5</v>
      </c>
      <c r="T200" s="6">
        <f>+R200*(assessment!$J$273*assessment!$E$3)</f>
        <v>300.47032886370022</v>
      </c>
      <c r="V200" s="7">
        <f>+T200/payroll!F200</f>
        <v>6.8595025363048646E-5</v>
      </c>
      <c r="X200" s="6">
        <f>IF(V200&lt;$X$2,T200, +payroll!F200 * $X$2)</f>
        <v>300.47032886370022</v>
      </c>
      <c r="Z200" s="6">
        <f t="shared" si="41"/>
        <v>0</v>
      </c>
      <c r="AB200">
        <f t="shared" si="42"/>
        <v>1</v>
      </c>
    </row>
    <row r="201" spans="1:28" hidden="1" outlineLevel="1" x14ac:dyDescent="0.2">
      <c r="A201" t="s">
        <v>325</v>
      </c>
      <c r="B201" t="s">
        <v>326</v>
      </c>
      <c r="D201" s="28">
        <v>0</v>
      </c>
      <c r="E201" s="28">
        <v>2</v>
      </c>
      <c r="F201" s="28">
        <v>0</v>
      </c>
      <c r="G201">
        <f t="shared" si="38"/>
        <v>2</v>
      </c>
      <c r="I201" s="25">
        <f t="shared" si="43"/>
        <v>0.66666666666666663</v>
      </c>
      <c r="J201" s="7">
        <f>+IFR!AD201</f>
        <v>6.6666666666666671E-3</v>
      </c>
      <c r="K201" s="15">
        <f t="shared" si="45"/>
        <v>0.95</v>
      </c>
      <c r="L201" s="25">
        <f t="shared" si="44"/>
        <v>0.6333333333333333</v>
      </c>
      <c r="M201" s="15">
        <v>1</v>
      </c>
      <c r="N201" s="15">
        <v>1</v>
      </c>
      <c r="P201" s="25">
        <f t="shared" si="39"/>
        <v>0.6333333333333333</v>
      </c>
      <c r="R201" s="4">
        <f t="shared" si="46"/>
        <v>8.6700388554636105E-5</v>
      </c>
      <c r="T201" s="6">
        <f>+R201*(assessment!$J$273*assessment!$E$3)</f>
        <v>600.94065772740043</v>
      </c>
      <c r="V201" s="7">
        <f>+T201/payroll!F201</f>
        <v>8.9358770177797573E-4</v>
      </c>
      <c r="X201" s="6">
        <f>IF(V201&lt;$X$2,T201, +payroll!F201 * $X$2)</f>
        <v>600.94065772740043</v>
      </c>
      <c r="Z201" s="6">
        <f t="shared" si="41"/>
        <v>0</v>
      </c>
      <c r="AB201">
        <f t="shared" si="42"/>
        <v>1</v>
      </c>
    </row>
    <row r="202" spans="1:28" hidden="1" outlineLevel="1" x14ac:dyDescent="0.2">
      <c r="A202" t="s">
        <v>327</v>
      </c>
      <c r="B202" t="s">
        <v>328</v>
      </c>
      <c r="D202" s="28">
        <v>2</v>
      </c>
      <c r="E202" s="28">
        <v>1</v>
      </c>
      <c r="F202" s="28">
        <v>0</v>
      </c>
      <c r="G202">
        <f t="shared" si="38"/>
        <v>3</v>
      </c>
      <c r="I202" s="25">
        <f t="shared" si="43"/>
        <v>1</v>
      </c>
      <c r="J202" s="7">
        <f>+IFR!AD202</f>
        <v>6.6666666666666671E-3</v>
      </c>
      <c r="K202" s="15">
        <f t="shared" si="45"/>
        <v>0.95</v>
      </c>
      <c r="L202" s="25">
        <f t="shared" si="44"/>
        <v>0.95</v>
      </c>
      <c r="M202" s="15">
        <v>1</v>
      </c>
      <c r="N202" s="15">
        <v>1</v>
      </c>
      <c r="P202" s="25">
        <f t="shared" si="39"/>
        <v>0.95</v>
      </c>
      <c r="R202" s="4">
        <f t="shared" si="46"/>
        <v>1.3005058283195416E-4</v>
      </c>
      <c r="T202" s="6">
        <f>+R202*(assessment!$J$273*assessment!$E$3)</f>
        <v>901.41098659110071</v>
      </c>
      <c r="V202" s="7">
        <f>+T202/payroll!F202</f>
        <v>3.3626796356009555E-4</v>
      </c>
      <c r="X202" s="6">
        <f>IF(V202&lt;$X$2,T202, +payroll!F202 * $X$2)</f>
        <v>901.41098659110071</v>
      </c>
      <c r="Z202" s="6">
        <f t="shared" si="41"/>
        <v>0</v>
      </c>
      <c r="AB202">
        <f t="shared" si="42"/>
        <v>1</v>
      </c>
    </row>
    <row r="203" spans="1:28" hidden="1" outlineLevel="1" x14ac:dyDescent="0.2">
      <c r="A203" t="s">
        <v>329</v>
      </c>
      <c r="B203" t="s">
        <v>330</v>
      </c>
      <c r="D203" s="28">
        <v>0</v>
      </c>
      <c r="E203" s="28">
        <v>0</v>
      </c>
      <c r="F203" s="28">
        <v>0</v>
      </c>
      <c r="G203">
        <f t="shared" si="38"/>
        <v>0</v>
      </c>
      <c r="I203" s="25">
        <f t="shared" si="43"/>
        <v>0</v>
      </c>
      <c r="J203" s="7">
        <f>+IFR!AD203</f>
        <v>0</v>
      </c>
      <c r="K203" s="15">
        <f t="shared" si="45"/>
        <v>0.95</v>
      </c>
      <c r="L203" s="25">
        <f t="shared" si="44"/>
        <v>0</v>
      </c>
      <c r="M203" s="15">
        <v>1</v>
      </c>
      <c r="N203" s="15">
        <v>1</v>
      </c>
      <c r="P203" s="25">
        <f t="shared" si="39"/>
        <v>0</v>
      </c>
      <c r="R203" s="4">
        <f t="shared" si="46"/>
        <v>0</v>
      </c>
      <c r="T203" s="6">
        <f>+R203*(assessment!$J$273*assessment!$E$3)</f>
        <v>0</v>
      </c>
      <c r="V203" s="7">
        <f>+T203/payroll!F203</f>
        <v>0</v>
      </c>
      <c r="X203" s="6">
        <f>IF(V203&lt;$X$2,T203, +payroll!F203 * $X$2)</f>
        <v>0</v>
      </c>
      <c r="Z203" s="6">
        <f t="shared" si="41"/>
        <v>0</v>
      </c>
      <c r="AB203" t="e">
        <f t="shared" si="42"/>
        <v>#DIV/0!</v>
      </c>
    </row>
    <row r="204" spans="1:28" hidden="1" outlineLevel="1" x14ac:dyDescent="0.2">
      <c r="A204" t="s">
        <v>331</v>
      </c>
      <c r="B204" t="s">
        <v>332</v>
      </c>
      <c r="D204" s="28">
        <v>0</v>
      </c>
      <c r="E204" s="28">
        <v>0</v>
      </c>
      <c r="F204" s="28">
        <v>0</v>
      </c>
      <c r="G204">
        <f t="shared" si="38"/>
        <v>0</v>
      </c>
      <c r="I204" s="25">
        <f t="shared" si="43"/>
        <v>0</v>
      </c>
      <c r="J204" s="7">
        <f>+IFR!AD204</f>
        <v>0</v>
      </c>
      <c r="K204" s="15">
        <f t="shared" si="45"/>
        <v>0.95</v>
      </c>
      <c r="L204" s="25">
        <f t="shared" si="44"/>
        <v>0</v>
      </c>
      <c r="M204" s="15">
        <v>1</v>
      </c>
      <c r="N204" s="15">
        <v>1</v>
      </c>
      <c r="P204" s="25">
        <f t="shared" si="39"/>
        <v>0</v>
      </c>
      <c r="R204" s="4">
        <f t="shared" si="46"/>
        <v>0</v>
      </c>
      <c r="T204" s="6">
        <f>+R204*(assessment!$J$273*assessment!$E$3)</f>
        <v>0</v>
      </c>
      <c r="V204" s="7">
        <f>+T204/payroll!F204</f>
        <v>0</v>
      </c>
      <c r="X204" s="6">
        <f>IF(V204&lt;$X$2,T204, +payroll!F204 * $X$2)</f>
        <v>0</v>
      </c>
      <c r="Z204" s="6">
        <f t="shared" si="41"/>
        <v>0</v>
      </c>
      <c r="AB204" t="e">
        <f t="shared" si="42"/>
        <v>#DIV/0!</v>
      </c>
    </row>
    <row r="205" spans="1:28" hidden="1" outlineLevel="1" x14ac:dyDescent="0.2">
      <c r="A205" t="s">
        <v>511</v>
      </c>
      <c r="B205" t="s">
        <v>509</v>
      </c>
      <c r="D205" s="28">
        <v>0</v>
      </c>
      <c r="E205" s="28">
        <v>0</v>
      </c>
      <c r="F205" s="28">
        <v>0</v>
      </c>
      <c r="G205">
        <f>SUM(D205:F205)</f>
        <v>0</v>
      </c>
      <c r="I205" s="25">
        <f>AVERAGE(D205:F205)</f>
        <v>0</v>
      </c>
      <c r="J205" s="7">
        <f>+IFR!AD205</f>
        <v>0</v>
      </c>
      <c r="K205" s="15">
        <f t="shared" si="45"/>
        <v>0.95</v>
      </c>
      <c r="L205" s="25">
        <f>+I205*K205</f>
        <v>0</v>
      </c>
      <c r="M205" s="15">
        <v>1</v>
      </c>
      <c r="N205" s="15">
        <v>1</v>
      </c>
      <c r="P205" s="25">
        <f>+L205*M205*N205</f>
        <v>0</v>
      </c>
      <c r="R205" s="4">
        <f t="shared" si="46"/>
        <v>0</v>
      </c>
      <c r="T205" s="6">
        <f>+R205*(assessment!$J$273*assessment!$E$3)</f>
        <v>0</v>
      </c>
      <c r="V205" s="7">
        <f>+T205/payroll!F205</f>
        <v>0</v>
      </c>
      <c r="X205" s="6">
        <f>IF(V205&lt;$X$2,T205, +payroll!F205 * $X$2)</f>
        <v>0</v>
      </c>
      <c r="Z205" s="6">
        <f>+T205-X205</f>
        <v>0</v>
      </c>
      <c r="AB205" t="e">
        <f>+X205/T205</f>
        <v>#DIV/0!</v>
      </c>
    </row>
    <row r="206" spans="1:28" hidden="1" outlineLevel="1" x14ac:dyDescent="0.2">
      <c r="A206" t="s">
        <v>333</v>
      </c>
      <c r="B206" t="s">
        <v>334</v>
      </c>
      <c r="D206" s="28">
        <v>0</v>
      </c>
      <c r="E206" s="28">
        <v>0</v>
      </c>
      <c r="F206" s="28">
        <v>1</v>
      </c>
      <c r="G206">
        <f t="shared" si="38"/>
        <v>1</v>
      </c>
      <c r="I206" s="25">
        <f t="shared" si="43"/>
        <v>0.33333333333333331</v>
      </c>
      <c r="J206" s="7">
        <f>+IFR!AD206</f>
        <v>5.0000000000000001E-3</v>
      </c>
      <c r="K206" s="15">
        <f t="shared" si="45"/>
        <v>0.95</v>
      </c>
      <c r="L206" s="25">
        <f t="shared" si="44"/>
        <v>0.31666666666666665</v>
      </c>
      <c r="M206" s="15">
        <v>1</v>
      </c>
      <c r="N206" s="15">
        <v>1</v>
      </c>
      <c r="P206" s="25">
        <f t="shared" si="39"/>
        <v>0.31666666666666665</v>
      </c>
      <c r="R206" s="4">
        <f t="shared" si="46"/>
        <v>4.3350194277318052E-5</v>
      </c>
      <c r="T206" s="6">
        <f>+R206*(assessment!$J$273*assessment!$E$3)</f>
        <v>300.47032886370022</v>
      </c>
      <c r="V206" s="7">
        <f>+T206/payroll!F206</f>
        <v>3.1084547668054803E-4</v>
      </c>
      <c r="X206" s="6">
        <f>IF(V206&lt;$X$2,T206, +payroll!F206 * $X$2)</f>
        <v>300.47032886370022</v>
      </c>
      <c r="Z206" s="6">
        <f t="shared" si="41"/>
        <v>0</v>
      </c>
      <c r="AB206">
        <f t="shared" si="42"/>
        <v>1</v>
      </c>
    </row>
    <row r="207" spans="1:28" hidden="1" outlineLevel="1" x14ac:dyDescent="0.2">
      <c r="A207" t="s">
        <v>335</v>
      </c>
      <c r="B207" t="s">
        <v>336</v>
      </c>
      <c r="D207" s="28">
        <v>0</v>
      </c>
      <c r="E207" s="28">
        <v>0</v>
      </c>
      <c r="F207" s="28">
        <v>1</v>
      </c>
      <c r="G207">
        <f t="shared" si="38"/>
        <v>1</v>
      </c>
      <c r="I207" s="25">
        <f t="shared" si="43"/>
        <v>0.33333333333333331</v>
      </c>
      <c r="J207" s="7">
        <f>+IFR!AD207</f>
        <v>5.0000000000000001E-3</v>
      </c>
      <c r="K207" s="15">
        <f t="shared" si="45"/>
        <v>0.95</v>
      </c>
      <c r="L207" s="25">
        <f t="shared" si="44"/>
        <v>0.31666666666666665</v>
      </c>
      <c r="M207" s="15">
        <v>1</v>
      </c>
      <c r="N207" s="15">
        <v>1</v>
      </c>
      <c r="P207" s="25">
        <f t="shared" si="39"/>
        <v>0.31666666666666665</v>
      </c>
      <c r="R207" s="4">
        <f t="shared" si="46"/>
        <v>4.3350194277318052E-5</v>
      </c>
      <c r="T207" s="6">
        <f>+R207*(assessment!$J$273*assessment!$E$3)</f>
        <v>300.47032886370022</v>
      </c>
      <c r="V207" s="7">
        <f>+T207/payroll!F207</f>
        <v>3.8096601041358389E-4</v>
      </c>
      <c r="X207" s="6">
        <f>IF(V207&lt;$X$2,T207, +payroll!F207 * $X$2)</f>
        <v>300.47032886370022</v>
      </c>
      <c r="Z207" s="6">
        <f t="shared" si="41"/>
        <v>0</v>
      </c>
      <c r="AB207">
        <f t="shared" si="42"/>
        <v>1</v>
      </c>
    </row>
    <row r="208" spans="1:28" hidden="1" outlineLevel="1" x14ac:dyDescent="0.2">
      <c r="A208" t="s">
        <v>337</v>
      </c>
      <c r="B208" t="s">
        <v>338</v>
      </c>
      <c r="D208" s="28">
        <v>0</v>
      </c>
      <c r="E208" s="28">
        <v>0</v>
      </c>
      <c r="F208" s="28">
        <v>0</v>
      </c>
      <c r="G208">
        <f t="shared" si="38"/>
        <v>0</v>
      </c>
      <c r="I208" s="25">
        <f t="shared" si="43"/>
        <v>0</v>
      </c>
      <c r="J208" s="7">
        <f>+IFR!AD208</f>
        <v>0</v>
      </c>
      <c r="K208" s="15">
        <f t="shared" si="45"/>
        <v>0.95</v>
      </c>
      <c r="L208" s="25">
        <f t="shared" si="44"/>
        <v>0</v>
      </c>
      <c r="M208" s="15">
        <v>1</v>
      </c>
      <c r="N208" s="15">
        <v>1</v>
      </c>
      <c r="P208" s="25">
        <f t="shared" si="39"/>
        <v>0</v>
      </c>
      <c r="R208" s="4">
        <f t="shared" si="46"/>
        <v>0</v>
      </c>
      <c r="T208" s="6">
        <f>+R208*(assessment!$J$273*assessment!$E$3)</f>
        <v>0</v>
      </c>
      <c r="V208" s="7">
        <f>+T208/payroll!F208</f>
        <v>0</v>
      </c>
      <c r="X208" s="6">
        <f>IF(V208&lt;$X$2,T208, +payroll!F208 * $X$2)</f>
        <v>0</v>
      </c>
      <c r="Z208" s="6">
        <f t="shared" si="41"/>
        <v>0</v>
      </c>
      <c r="AB208" t="e">
        <f t="shared" si="42"/>
        <v>#DIV/0!</v>
      </c>
    </row>
    <row r="209" spans="1:28" hidden="1" outlineLevel="1" x14ac:dyDescent="0.2">
      <c r="A209" t="s">
        <v>339</v>
      </c>
      <c r="B209" t="s">
        <v>340</v>
      </c>
      <c r="D209" s="28">
        <v>0</v>
      </c>
      <c r="E209" s="28">
        <v>0</v>
      </c>
      <c r="F209" s="28">
        <v>0</v>
      </c>
      <c r="G209">
        <f t="shared" si="38"/>
        <v>0</v>
      </c>
      <c r="I209" s="25">
        <f t="shared" si="43"/>
        <v>0</v>
      </c>
      <c r="J209" s="7">
        <f>+IFR!AD209</f>
        <v>0</v>
      </c>
      <c r="K209" s="15">
        <f t="shared" si="45"/>
        <v>0.95</v>
      </c>
      <c r="L209" s="25">
        <f t="shared" si="44"/>
        <v>0</v>
      </c>
      <c r="M209" s="15">
        <v>1</v>
      </c>
      <c r="N209" s="15">
        <v>1</v>
      </c>
      <c r="P209" s="25">
        <f t="shared" si="39"/>
        <v>0</v>
      </c>
      <c r="R209" s="4">
        <f t="shared" si="46"/>
        <v>0</v>
      </c>
      <c r="T209" s="6">
        <f>+R209*(assessment!$J$273*assessment!$E$3)</f>
        <v>0</v>
      </c>
      <c r="V209" s="7">
        <f>+T209/payroll!F209</f>
        <v>0</v>
      </c>
      <c r="X209" s="6">
        <f>IF(V209&lt;$X$2,T209, +payroll!F209 * $X$2)</f>
        <v>0</v>
      </c>
      <c r="Z209" s="6">
        <f t="shared" si="41"/>
        <v>0</v>
      </c>
      <c r="AB209" t="e">
        <f t="shared" si="42"/>
        <v>#DIV/0!</v>
      </c>
    </row>
    <row r="210" spans="1:28" hidden="1" outlineLevel="1" x14ac:dyDescent="0.2">
      <c r="A210" t="s">
        <v>341</v>
      </c>
      <c r="B210" t="s">
        <v>342</v>
      </c>
      <c r="D210" s="28">
        <v>0</v>
      </c>
      <c r="E210" s="28">
        <v>0</v>
      </c>
      <c r="F210" s="28">
        <v>0</v>
      </c>
      <c r="G210">
        <f t="shared" si="38"/>
        <v>0</v>
      </c>
      <c r="I210" s="25">
        <f t="shared" si="43"/>
        <v>0</v>
      </c>
      <c r="J210" s="7">
        <f>+IFR!AD210</f>
        <v>0</v>
      </c>
      <c r="K210" s="15">
        <f t="shared" si="45"/>
        <v>0.95</v>
      </c>
      <c r="L210" s="25">
        <f t="shared" si="44"/>
        <v>0</v>
      </c>
      <c r="M210" s="15">
        <v>1</v>
      </c>
      <c r="N210" s="15">
        <v>1</v>
      </c>
      <c r="P210" s="25">
        <f t="shared" si="39"/>
        <v>0</v>
      </c>
      <c r="R210" s="4">
        <f t="shared" si="46"/>
        <v>0</v>
      </c>
      <c r="T210" s="6">
        <f>+R210*(assessment!$J$273*assessment!$E$3)</f>
        <v>0</v>
      </c>
      <c r="V210" s="7">
        <f>+T210/payroll!F210</f>
        <v>0</v>
      </c>
      <c r="X210" s="6">
        <f>IF(V210&lt;$X$2,T210, +payroll!F210 * $X$2)</f>
        <v>0</v>
      </c>
      <c r="Z210" s="6">
        <f t="shared" si="41"/>
        <v>0</v>
      </c>
      <c r="AB210" t="e">
        <f t="shared" si="42"/>
        <v>#DIV/0!</v>
      </c>
    </row>
    <row r="211" spans="1:28" hidden="1" outlineLevel="1" x14ac:dyDescent="0.2">
      <c r="A211" t="s">
        <v>343</v>
      </c>
      <c r="B211" t="s">
        <v>344</v>
      </c>
      <c r="D211" s="28">
        <v>0</v>
      </c>
      <c r="E211" s="28">
        <v>1</v>
      </c>
      <c r="F211" s="28">
        <v>1</v>
      </c>
      <c r="G211">
        <f t="shared" si="38"/>
        <v>2</v>
      </c>
      <c r="I211" s="25">
        <f t="shared" si="43"/>
        <v>0.66666666666666663</v>
      </c>
      <c r="J211" s="7">
        <f>+IFR!AD211</f>
        <v>8.3333333333333332E-3</v>
      </c>
      <c r="K211" s="15">
        <f t="shared" si="45"/>
        <v>0.95</v>
      </c>
      <c r="L211" s="25">
        <f t="shared" si="44"/>
        <v>0.6333333333333333</v>
      </c>
      <c r="M211" s="15">
        <v>1</v>
      </c>
      <c r="N211" s="15">
        <v>1</v>
      </c>
      <c r="P211" s="25">
        <f t="shared" si="39"/>
        <v>0.6333333333333333</v>
      </c>
      <c r="R211" s="4">
        <f t="shared" si="46"/>
        <v>8.6700388554636105E-5</v>
      </c>
      <c r="T211" s="6">
        <f>+R211*(assessment!$J$273*assessment!$E$3)</f>
        <v>600.94065772740043</v>
      </c>
      <c r="V211" s="7">
        <f>+T211/payroll!F211</f>
        <v>4.3776877718165735E-4</v>
      </c>
      <c r="X211" s="6">
        <f>IF(V211&lt;$X$2,T211, +payroll!F211 * $X$2)</f>
        <v>600.94065772740043</v>
      </c>
      <c r="Z211" s="6">
        <f t="shared" si="41"/>
        <v>0</v>
      </c>
      <c r="AB211">
        <f t="shared" si="42"/>
        <v>1</v>
      </c>
    </row>
    <row r="212" spans="1:28" hidden="1" outlineLevel="1" x14ac:dyDescent="0.2">
      <c r="A212" t="s">
        <v>345</v>
      </c>
      <c r="B212" t="s">
        <v>346</v>
      </c>
      <c r="D212" s="28">
        <v>2</v>
      </c>
      <c r="E212" s="28">
        <v>0</v>
      </c>
      <c r="F212" s="28">
        <v>2</v>
      </c>
      <c r="G212">
        <f t="shared" si="38"/>
        <v>4</v>
      </c>
      <c r="I212" s="25">
        <f t="shared" si="43"/>
        <v>1.3333333333333333</v>
      </c>
      <c r="J212" s="7">
        <f>+IFR!AD212</f>
        <v>1.3333333333333334E-2</v>
      </c>
      <c r="K212" s="15">
        <f t="shared" si="45"/>
        <v>0.95</v>
      </c>
      <c r="L212" s="25">
        <f t="shared" si="44"/>
        <v>1.2666666666666666</v>
      </c>
      <c r="M212" s="15">
        <v>1</v>
      </c>
      <c r="N212" s="15">
        <v>1</v>
      </c>
      <c r="P212" s="25">
        <f t="shared" si="39"/>
        <v>1.2666666666666666</v>
      </c>
      <c r="R212" s="4">
        <f t="shared" si="46"/>
        <v>1.7340077710927221E-4</v>
      </c>
      <c r="T212" s="6">
        <f>+R212*(assessment!$J$273*assessment!$E$3)</f>
        <v>1201.8813154548009</v>
      </c>
      <c r="V212" s="7">
        <f>+T212/payroll!F212</f>
        <v>2.1951206535469098E-3</v>
      </c>
      <c r="X212" s="6">
        <f>IF(V212&lt;$X$2,T212, +payroll!F212 * $X$2)</f>
        <v>1201.8813154548009</v>
      </c>
      <c r="Z212" s="6">
        <f t="shared" si="41"/>
        <v>0</v>
      </c>
      <c r="AB212">
        <f t="shared" si="42"/>
        <v>1</v>
      </c>
    </row>
    <row r="213" spans="1:28" hidden="1" outlineLevel="1" x14ac:dyDescent="0.2">
      <c r="A213" t="s">
        <v>347</v>
      </c>
      <c r="B213" t="s">
        <v>348</v>
      </c>
      <c r="D213" s="28">
        <v>3</v>
      </c>
      <c r="E213" s="28">
        <v>4</v>
      </c>
      <c r="F213" s="28">
        <v>3</v>
      </c>
      <c r="G213">
        <f t="shared" si="38"/>
        <v>10</v>
      </c>
      <c r="I213" s="25">
        <f t="shared" si="43"/>
        <v>3.3333333333333335</v>
      </c>
      <c r="J213" s="7">
        <f>+IFR!AD213</f>
        <v>2.0393334797725041E-2</v>
      </c>
      <c r="K213" s="15">
        <f t="shared" si="45"/>
        <v>0.95</v>
      </c>
      <c r="L213" s="25">
        <f t="shared" si="44"/>
        <v>3.1666666666666665</v>
      </c>
      <c r="M213" s="15">
        <v>1</v>
      </c>
      <c r="N213" s="15">
        <v>1</v>
      </c>
      <c r="P213" s="25">
        <f t="shared" si="39"/>
        <v>3.1666666666666665</v>
      </c>
      <c r="R213" s="4">
        <f t="shared" si="46"/>
        <v>4.3350194277318052E-4</v>
      </c>
      <c r="T213" s="6">
        <f>+R213*(assessment!$J$273*assessment!$E$3)</f>
        <v>3004.7032886370025</v>
      </c>
      <c r="V213" s="7">
        <f>+T213/payroll!F213</f>
        <v>4.9840156447138694E-4</v>
      </c>
      <c r="X213" s="6">
        <f>IF(V213&lt;$X$2,T213, +payroll!F213 * $X$2)</f>
        <v>3004.7032886370025</v>
      </c>
      <c r="Z213" s="6">
        <f t="shared" si="41"/>
        <v>0</v>
      </c>
      <c r="AB213">
        <f t="shared" si="42"/>
        <v>1</v>
      </c>
    </row>
    <row r="214" spans="1:28" hidden="1" outlineLevel="1" x14ac:dyDescent="0.2">
      <c r="A214" t="s">
        <v>490</v>
      </c>
      <c r="B214" t="s">
        <v>352</v>
      </c>
      <c r="D214" s="28">
        <v>0</v>
      </c>
      <c r="E214" s="28">
        <v>0</v>
      </c>
      <c r="F214" s="28">
        <v>0</v>
      </c>
      <c r="G214">
        <f>SUM(D214:F214)</f>
        <v>0</v>
      </c>
      <c r="I214" s="25">
        <f>AVERAGE(D214:F214)</f>
        <v>0</v>
      </c>
      <c r="J214" s="7">
        <f>+IFR!AD214</f>
        <v>0</v>
      </c>
      <c r="K214" s="15">
        <f t="shared" si="45"/>
        <v>0.95</v>
      </c>
      <c r="L214" s="25">
        <f>+I214*K214</f>
        <v>0</v>
      </c>
      <c r="M214" s="15">
        <v>1</v>
      </c>
      <c r="N214" s="15">
        <v>1</v>
      </c>
      <c r="P214" s="25">
        <f>+L214*M214*N214</f>
        <v>0</v>
      </c>
      <c r="R214" s="4">
        <f t="shared" si="46"/>
        <v>0</v>
      </c>
      <c r="T214" s="6">
        <f>+R214*(assessment!$J$273*assessment!$E$3)</f>
        <v>0</v>
      </c>
      <c r="V214" s="7">
        <f>+T214/payroll!F214</f>
        <v>0</v>
      </c>
      <c r="X214" s="6">
        <f>IF(V214&lt;$X$2,T214, +payroll!F214 * $X$2)</f>
        <v>0</v>
      </c>
      <c r="Z214" s="6">
        <f>+T214-X214</f>
        <v>0</v>
      </c>
      <c r="AB214" t="e">
        <f>+X214/T214</f>
        <v>#DIV/0!</v>
      </c>
    </row>
    <row r="215" spans="1:28" hidden="1" outlineLevel="1" x14ac:dyDescent="0.2">
      <c r="A215" t="s">
        <v>491</v>
      </c>
      <c r="B215" t="s">
        <v>353</v>
      </c>
      <c r="D215" s="28">
        <v>0</v>
      </c>
      <c r="E215" s="28">
        <v>0</v>
      </c>
      <c r="F215" s="28">
        <v>0</v>
      </c>
      <c r="G215">
        <f>SUM(D215:F215)</f>
        <v>0</v>
      </c>
      <c r="I215" s="25">
        <f>AVERAGE(D215:F215)</f>
        <v>0</v>
      </c>
      <c r="J215" s="7">
        <f>+IFR!AD215</f>
        <v>0</v>
      </c>
      <c r="K215" s="15">
        <f t="shared" si="45"/>
        <v>0.95</v>
      </c>
      <c r="L215" s="25">
        <f>+I215*K215</f>
        <v>0</v>
      </c>
      <c r="M215" s="15">
        <v>1</v>
      </c>
      <c r="N215" s="15">
        <v>1</v>
      </c>
      <c r="P215" s="25">
        <f>+L215*M215*N215</f>
        <v>0</v>
      </c>
      <c r="R215" s="4">
        <f t="shared" si="46"/>
        <v>0</v>
      </c>
      <c r="T215" s="6">
        <f>+R215*(assessment!$J$273*assessment!$E$3)</f>
        <v>0</v>
      </c>
      <c r="V215" s="7">
        <f>+T215/payroll!F215</f>
        <v>0</v>
      </c>
      <c r="X215" s="6">
        <f>IF(V215&lt;$X$2,T215, +payroll!F215 * $X$2)</f>
        <v>0</v>
      </c>
      <c r="Z215" s="6">
        <f>+T215-X215</f>
        <v>0</v>
      </c>
      <c r="AB215" t="e">
        <f>+X215/T215</f>
        <v>#DIV/0!</v>
      </c>
    </row>
    <row r="216" spans="1:28" hidden="1" outlineLevel="1" x14ac:dyDescent="0.2">
      <c r="A216" t="s">
        <v>492</v>
      </c>
      <c r="B216" t="s">
        <v>349</v>
      </c>
      <c r="D216" s="28">
        <v>0</v>
      </c>
      <c r="E216" s="28">
        <v>0</v>
      </c>
      <c r="F216" s="28">
        <v>0</v>
      </c>
      <c r="G216">
        <f t="shared" si="38"/>
        <v>0</v>
      </c>
      <c r="I216" s="25">
        <f t="shared" si="43"/>
        <v>0</v>
      </c>
      <c r="J216" s="7">
        <f>+IFR!AD216</f>
        <v>0</v>
      </c>
      <c r="K216" s="15">
        <f t="shared" si="45"/>
        <v>0.95</v>
      </c>
      <c r="L216" s="25">
        <f t="shared" si="44"/>
        <v>0</v>
      </c>
      <c r="M216" s="15">
        <v>1</v>
      </c>
      <c r="N216" s="15">
        <v>1</v>
      </c>
      <c r="P216" s="25">
        <f t="shared" si="39"/>
        <v>0</v>
      </c>
      <c r="R216" s="4">
        <f t="shared" si="46"/>
        <v>0</v>
      </c>
      <c r="T216" s="6">
        <f>+R216*(assessment!$J$273*assessment!$E$3)</f>
        <v>0</v>
      </c>
      <c r="V216" s="7">
        <f>+T216/payroll!F216</f>
        <v>0</v>
      </c>
      <c r="X216" s="6">
        <f>IF(V216&lt;$X$2,T216, +payroll!F216 * $X$2)</f>
        <v>0</v>
      </c>
      <c r="Z216" s="6">
        <f t="shared" si="41"/>
        <v>0</v>
      </c>
      <c r="AB216" t="e">
        <f t="shared" si="42"/>
        <v>#DIV/0!</v>
      </c>
    </row>
    <row r="217" spans="1:28" hidden="1" outlineLevel="1" x14ac:dyDescent="0.2">
      <c r="A217" t="s">
        <v>351</v>
      </c>
      <c r="B217" t="s">
        <v>350</v>
      </c>
      <c r="D217" s="28">
        <v>1</v>
      </c>
      <c r="E217" s="28">
        <v>1</v>
      </c>
      <c r="F217" s="28">
        <v>7</v>
      </c>
      <c r="G217">
        <f t="shared" si="38"/>
        <v>9</v>
      </c>
      <c r="I217" s="25">
        <f t="shared" si="43"/>
        <v>3</v>
      </c>
      <c r="J217" s="7">
        <f>+IFR!AD217</f>
        <v>0.04</v>
      </c>
      <c r="K217" s="15">
        <f t="shared" si="45"/>
        <v>1</v>
      </c>
      <c r="L217" s="25">
        <f t="shared" si="44"/>
        <v>3</v>
      </c>
      <c r="M217" s="15">
        <v>1</v>
      </c>
      <c r="N217" s="15">
        <v>1</v>
      </c>
      <c r="P217" s="25">
        <f t="shared" si="39"/>
        <v>3</v>
      </c>
      <c r="R217" s="4">
        <f t="shared" si="46"/>
        <v>4.1068605104827634E-4</v>
      </c>
      <c r="T217" s="6">
        <f>+R217*(assessment!$J$273*assessment!$E$3)</f>
        <v>2846.5610102876867</v>
      </c>
      <c r="V217" s="7">
        <f>+T217/payroll!F217</f>
        <v>9.675209985726455E-4</v>
      </c>
      <c r="X217" s="6">
        <f>IF(V217&lt;$X$2,T217, +payroll!F217 * $X$2)</f>
        <v>2846.5610102876867</v>
      </c>
      <c r="Z217" s="6">
        <f t="shared" si="41"/>
        <v>0</v>
      </c>
      <c r="AB217">
        <f t="shared" si="42"/>
        <v>1</v>
      </c>
    </row>
    <row r="218" spans="1:28" hidden="1" outlineLevel="1" x14ac:dyDescent="0.2">
      <c r="A218" t="s">
        <v>354</v>
      </c>
      <c r="B218" t="s">
        <v>355</v>
      </c>
      <c r="D218" s="28">
        <v>0</v>
      </c>
      <c r="E218" s="28">
        <v>0</v>
      </c>
      <c r="F218" s="28">
        <v>1</v>
      </c>
      <c r="G218">
        <f t="shared" si="38"/>
        <v>1</v>
      </c>
      <c r="I218" s="25">
        <f t="shared" si="43"/>
        <v>0.33333333333333331</v>
      </c>
      <c r="J218" s="7">
        <f>+IFR!AD218</f>
        <v>5.0000000000000001E-3</v>
      </c>
      <c r="K218" s="15">
        <f t="shared" si="45"/>
        <v>0.95</v>
      </c>
      <c r="L218" s="25">
        <f t="shared" si="44"/>
        <v>0.31666666666666665</v>
      </c>
      <c r="M218" s="15">
        <v>1</v>
      </c>
      <c r="N218" s="15">
        <v>1</v>
      </c>
      <c r="P218" s="25">
        <f t="shared" si="39"/>
        <v>0.31666666666666665</v>
      </c>
      <c r="R218" s="4">
        <f t="shared" si="46"/>
        <v>4.3350194277318052E-5</v>
      </c>
      <c r="T218" s="6">
        <f>+R218*(assessment!$J$273*assessment!$E$3)</f>
        <v>300.47032886370022</v>
      </c>
      <c r="V218" s="7">
        <f>+T218/payroll!F218</f>
        <v>1.3680824912130381E-4</v>
      </c>
      <c r="X218" s="6">
        <f>IF(V218&lt;$X$2,T218, +payroll!F218 * $X$2)</f>
        <v>300.47032886370022</v>
      </c>
      <c r="Z218" s="6">
        <f t="shared" si="41"/>
        <v>0</v>
      </c>
      <c r="AB218">
        <f t="shared" si="42"/>
        <v>1</v>
      </c>
    </row>
    <row r="219" spans="1:28" hidden="1" outlineLevel="1" x14ac:dyDescent="0.2">
      <c r="A219" t="s">
        <v>356</v>
      </c>
      <c r="B219" t="s">
        <v>357</v>
      </c>
      <c r="D219" s="28">
        <v>0</v>
      </c>
      <c r="E219" s="28">
        <v>0</v>
      </c>
      <c r="F219" s="28">
        <v>0</v>
      </c>
      <c r="G219">
        <f t="shared" si="38"/>
        <v>0</v>
      </c>
      <c r="I219" s="25">
        <f t="shared" si="43"/>
        <v>0</v>
      </c>
      <c r="J219" s="7">
        <f>+IFR!AD219</f>
        <v>0</v>
      </c>
      <c r="K219" s="15">
        <f t="shared" si="45"/>
        <v>0.95</v>
      </c>
      <c r="L219" s="25">
        <f t="shared" si="44"/>
        <v>0</v>
      </c>
      <c r="M219" s="15">
        <v>1</v>
      </c>
      <c r="N219" s="15">
        <v>1</v>
      </c>
      <c r="P219" s="25">
        <f t="shared" si="39"/>
        <v>0</v>
      </c>
      <c r="R219" s="4">
        <f t="shared" si="46"/>
        <v>0</v>
      </c>
      <c r="T219" s="6">
        <f>+R219*(assessment!$J$273*assessment!$E$3)</f>
        <v>0</v>
      </c>
      <c r="V219" s="7">
        <f>+T219/payroll!F219</f>
        <v>0</v>
      </c>
      <c r="X219" s="6">
        <f>IF(V219&lt;$X$2,T219, +payroll!F219 * $X$2)</f>
        <v>0</v>
      </c>
      <c r="Z219" s="6">
        <f t="shared" si="41"/>
        <v>0</v>
      </c>
      <c r="AB219" t="e">
        <f t="shared" si="42"/>
        <v>#DIV/0!</v>
      </c>
    </row>
    <row r="220" spans="1:28" hidden="1" outlineLevel="1" x14ac:dyDescent="0.2">
      <c r="A220" t="s">
        <v>358</v>
      </c>
      <c r="B220" t="s">
        <v>359</v>
      </c>
      <c r="D220" s="28">
        <v>0</v>
      </c>
      <c r="E220" s="28">
        <v>0</v>
      </c>
      <c r="F220" s="28">
        <v>0</v>
      </c>
      <c r="G220">
        <f t="shared" si="38"/>
        <v>0</v>
      </c>
      <c r="I220" s="25">
        <f t="shared" si="43"/>
        <v>0</v>
      </c>
      <c r="J220" s="7">
        <f>+IFR!AD220</f>
        <v>0</v>
      </c>
      <c r="K220" s="15">
        <f t="shared" si="45"/>
        <v>0.95</v>
      </c>
      <c r="L220" s="25">
        <f t="shared" si="44"/>
        <v>0</v>
      </c>
      <c r="M220" s="15">
        <v>1</v>
      </c>
      <c r="N220" s="15">
        <v>1</v>
      </c>
      <c r="P220" s="25">
        <f t="shared" si="39"/>
        <v>0</v>
      </c>
      <c r="R220" s="4">
        <f t="shared" si="46"/>
        <v>0</v>
      </c>
      <c r="T220" s="6">
        <f>+R220*(assessment!$J$273*assessment!$E$3)</f>
        <v>0</v>
      </c>
      <c r="V220" s="7">
        <f>+T220/payroll!F220</f>
        <v>0</v>
      </c>
      <c r="X220" s="6">
        <f>IF(V220&lt;$X$2,T220, +payroll!F220 * $X$2)</f>
        <v>0</v>
      </c>
      <c r="Z220" s="6">
        <f t="shared" si="41"/>
        <v>0</v>
      </c>
      <c r="AB220" t="e">
        <f t="shared" si="42"/>
        <v>#DIV/0!</v>
      </c>
    </row>
    <row r="221" spans="1:28" hidden="1" outlineLevel="1" x14ac:dyDescent="0.2">
      <c r="A221" t="s">
        <v>360</v>
      </c>
      <c r="B221" t="s">
        <v>361</v>
      </c>
      <c r="D221" s="28">
        <v>1</v>
      </c>
      <c r="E221" s="28">
        <v>4</v>
      </c>
      <c r="F221" s="28">
        <v>1</v>
      </c>
      <c r="G221">
        <f t="shared" si="38"/>
        <v>6</v>
      </c>
      <c r="I221" s="25">
        <f t="shared" si="43"/>
        <v>2</v>
      </c>
      <c r="J221" s="7">
        <f>+IFR!AD221</f>
        <v>0.02</v>
      </c>
      <c r="K221" s="15">
        <f t="shared" si="45"/>
        <v>0.95</v>
      </c>
      <c r="L221" s="25">
        <f t="shared" si="44"/>
        <v>1.9</v>
      </c>
      <c r="M221" s="15">
        <v>1</v>
      </c>
      <c r="N221" s="15">
        <v>1</v>
      </c>
      <c r="P221" s="25">
        <f t="shared" si="39"/>
        <v>1.9</v>
      </c>
      <c r="R221" s="4">
        <f t="shared" si="46"/>
        <v>2.6010116566390831E-4</v>
      </c>
      <c r="T221" s="6">
        <f>+R221*(assessment!$J$273*assessment!$E$3)</f>
        <v>1802.8219731822014</v>
      </c>
      <c r="V221" s="7">
        <f>+T221/payroll!F221</f>
        <v>5.2102544920882719E-4</v>
      </c>
      <c r="X221" s="6">
        <f>IF(V221&lt;$X$2,T221, +payroll!F221 * $X$2)</f>
        <v>1802.8219731822014</v>
      </c>
      <c r="Z221" s="6">
        <f t="shared" si="41"/>
        <v>0</v>
      </c>
      <c r="AB221">
        <f t="shared" si="42"/>
        <v>1</v>
      </c>
    </row>
    <row r="222" spans="1:28" hidden="1" outlineLevel="1" x14ac:dyDescent="0.2">
      <c r="A222" t="s">
        <v>362</v>
      </c>
      <c r="B222" t="s">
        <v>363</v>
      </c>
      <c r="D222" s="28">
        <v>0</v>
      </c>
      <c r="E222" s="28">
        <v>0</v>
      </c>
      <c r="F222" s="28">
        <v>0</v>
      </c>
      <c r="G222">
        <f t="shared" si="38"/>
        <v>0</v>
      </c>
      <c r="I222" s="25">
        <f t="shared" si="43"/>
        <v>0</v>
      </c>
      <c r="J222" s="7">
        <f>+IFR!AD222</f>
        <v>0</v>
      </c>
      <c r="K222" s="15">
        <f t="shared" si="45"/>
        <v>0.95</v>
      </c>
      <c r="L222" s="25">
        <f t="shared" si="44"/>
        <v>0</v>
      </c>
      <c r="M222" s="15">
        <v>1</v>
      </c>
      <c r="N222" s="15">
        <v>1</v>
      </c>
      <c r="P222" s="25">
        <f t="shared" si="39"/>
        <v>0</v>
      </c>
      <c r="R222" s="4">
        <f t="shared" si="46"/>
        <v>0</v>
      </c>
      <c r="T222" s="6">
        <f>+R222*(assessment!$J$273*assessment!$E$3)</f>
        <v>0</v>
      </c>
      <c r="V222" s="7">
        <f>+T222/payroll!F222</f>
        <v>0</v>
      </c>
      <c r="X222" s="6">
        <f>IF(V222&lt;$X$2,T222, +payroll!F222 * $X$2)</f>
        <v>0</v>
      </c>
      <c r="Z222" s="6">
        <f t="shared" si="41"/>
        <v>0</v>
      </c>
      <c r="AB222" t="e">
        <f t="shared" si="42"/>
        <v>#DIV/0!</v>
      </c>
    </row>
    <row r="223" spans="1:28" hidden="1" outlineLevel="1" x14ac:dyDescent="0.2">
      <c r="A223" t="s">
        <v>364</v>
      </c>
      <c r="B223" t="s">
        <v>365</v>
      </c>
      <c r="D223" s="28">
        <v>0</v>
      </c>
      <c r="E223" s="28">
        <v>0</v>
      </c>
      <c r="F223" s="28">
        <v>0</v>
      </c>
      <c r="G223">
        <f t="shared" si="38"/>
        <v>0</v>
      </c>
      <c r="I223" s="25">
        <f t="shared" si="43"/>
        <v>0</v>
      </c>
      <c r="J223" s="7">
        <f>+IFR!AD223</f>
        <v>0</v>
      </c>
      <c r="K223" s="15">
        <f t="shared" si="45"/>
        <v>0.95</v>
      </c>
      <c r="L223" s="25">
        <f t="shared" si="44"/>
        <v>0</v>
      </c>
      <c r="M223" s="15">
        <v>1</v>
      </c>
      <c r="N223" s="15">
        <v>1</v>
      </c>
      <c r="P223" s="25">
        <f t="shared" si="39"/>
        <v>0</v>
      </c>
      <c r="R223" s="4">
        <f t="shared" si="46"/>
        <v>0</v>
      </c>
      <c r="T223" s="6">
        <f>+R223*(assessment!$J$273*assessment!$E$3)</f>
        <v>0</v>
      </c>
      <c r="V223" s="7">
        <f>+T223/payroll!F223</f>
        <v>0</v>
      </c>
      <c r="X223" s="6">
        <f>IF(V223&lt;$X$2,T223, +payroll!F223 * $X$2)</f>
        <v>0</v>
      </c>
      <c r="Z223" s="6">
        <f t="shared" si="41"/>
        <v>0</v>
      </c>
      <c r="AB223" t="e">
        <f t="shared" si="42"/>
        <v>#DIV/0!</v>
      </c>
    </row>
    <row r="224" spans="1:28" hidden="1" outlineLevel="1" x14ac:dyDescent="0.2">
      <c r="A224" t="s">
        <v>366</v>
      </c>
      <c r="B224" t="s">
        <v>367</v>
      </c>
      <c r="D224" s="28">
        <v>0</v>
      </c>
      <c r="E224" s="28">
        <v>1</v>
      </c>
      <c r="F224" s="28">
        <v>1</v>
      </c>
      <c r="G224">
        <f t="shared" si="38"/>
        <v>2</v>
      </c>
      <c r="I224" s="25">
        <f t="shared" si="43"/>
        <v>0.66666666666666663</v>
      </c>
      <c r="J224" s="7">
        <f>+IFR!AD224</f>
        <v>8.3333333333333332E-3</v>
      </c>
      <c r="K224" s="15">
        <f t="shared" si="45"/>
        <v>0.95</v>
      </c>
      <c r="L224" s="25">
        <f t="shared" si="44"/>
        <v>0.6333333333333333</v>
      </c>
      <c r="M224" s="15">
        <v>1</v>
      </c>
      <c r="N224" s="15">
        <v>1</v>
      </c>
      <c r="P224" s="25">
        <f t="shared" si="39"/>
        <v>0.6333333333333333</v>
      </c>
      <c r="R224" s="4">
        <f t="shared" si="46"/>
        <v>8.6700388554636105E-5</v>
      </c>
      <c r="T224" s="6">
        <f>+R224*(assessment!$J$273*assessment!$E$3)</f>
        <v>600.94065772740043</v>
      </c>
      <c r="V224" s="7">
        <f>+T224/payroll!F224</f>
        <v>6.926351765345972E-4</v>
      </c>
      <c r="X224" s="6">
        <f>IF(V224&lt;$X$2,T224, +payroll!F224 * $X$2)</f>
        <v>600.94065772740043</v>
      </c>
      <c r="Z224" s="6">
        <f t="shared" si="41"/>
        <v>0</v>
      </c>
      <c r="AB224">
        <f t="shared" si="42"/>
        <v>1</v>
      </c>
    </row>
    <row r="225" spans="1:28" hidden="1" outlineLevel="1" x14ac:dyDescent="0.2">
      <c r="A225" t="s">
        <v>368</v>
      </c>
      <c r="B225" t="s">
        <v>369</v>
      </c>
      <c r="D225" s="28">
        <v>0</v>
      </c>
      <c r="E225" s="28">
        <v>0</v>
      </c>
      <c r="F225" s="28">
        <v>0</v>
      </c>
      <c r="G225">
        <f t="shared" si="38"/>
        <v>0</v>
      </c>
      <c r="I225" s="25">
        <f t="shared" si="43"/>
        <v>0</v>
      </c>
      <c r="J225" s="7">
        <f>+IFR!AD225</f>
        <v>0</v>
      </c>
      <c r="K225" s="15">
        <f t="shared" si="45"/>
        <v>0.95</v>
      </c>
      <c r="L225" s="25">
        <f t="shared" si="44"/>
        <v>0</v>
      </c>
      <c r="M225" s="15">
        <v>1</v>
      </c>
      <c r="N225" s="15">
        <v>1</v>
      </c>
      <c r="P225" s="25">
        <f t="shared" si="39"/>
        <v>0</v>
      </c>
      <c r="R225" s="4">
        <f t="shared" si="46"/>
        <v>0</v>
      </c>
      <c r="T225" s="6">
        <f>+R225*(assessment!$J$273*assessment!$E$3)</f>
        <v>0</v>
      </c>
      <c r="V225" s="7">
        <f>+T225/payroll!F225</f>
        <v>0</v>
      </c>
      <c r="X225" s="6">
        <f>IF(V225&lt;$X$2,T225, +payroll!F225 * $X$2)</f>
        <v>0</v>
      </c>
      <c r="Z225" s="6">
        <f t="shared" si="41"/>
        <v>0</v>
      </c>
      <c r="AB225" t="e">
        <f t="shared" si="42"/>
        <v>#DIV/0!</v>
      </c>
    </row>
    <row r="226" spans="1:28" hidden="1" outlineLevel="1" x14ac:dyDescent="0.2">
      <c r="A226" t="s">
        <v>370</v>
      </c>
      <c r="B226" t="s">
        <v>371</v>
      </c>
      <c r="D226" s="28">
        <v>0</v>
      </c>
      <c r="E226" s="28">
        <v>0</v>
      </c>
      <c r="F226" s="28">
        <v>0</v>
      </c>
      <c r="G226">
        <f t="shared" si="38"/>
        <v>0</v>
      </c>
      <c r="I226" s="25">
        <f t="shared" si="43"/>
        <v>0</v>
      </c>
      <c r="J226" s="7">
        <f>+IFR!AD226</f>
        <v>0</v>
      </c>
      <c r="K226" s="15">
        <f t="shared" si="45"/>
        <v>0.95</v>
      </c>
      <c r="L226" s="25">
        <f t="shared" si="44"/>
        <v>0</v>
      </c>
      <c r="M226" s="15">
        <v>1</v>
      </c>
      <c r="N226" s="15">
        <v>1</v>
      </c>
      <c r="P226" s="25">
        <f t="shared" si="39"/>
        <v>0</v>
      </c>
      <c r="R226" s="4">
        <f t="shared" si="46"/>
        <v>0</v>
      </c>
      <c r="T226" s="6">
        <f>+R226*(assessment!$J$273*assessment!$E$3)</f>
        <v>0</v>
      </c>
      <c r="V226" s="7">
        <f>+T226/payroll!F226</f>
        <v>0</v>
      </c>
      <c r="X226" s="6">
        <f>IF(V226&lt;$X$2,T226, +payroll!F226 * $X$2)</f>
        <v>0</v>
      </c>
      <c r="Z226" s="6">
        <f t="shared" si="41"/>
        <v>0</v>
      </c>
      <c r="AB226" t="e">
        <f t="shared" si="42"/>
        <v>#DIV/0!</v>
      </c>
    </row>
    <row r="227" spans="1:28" hidden="1" outlineLevel="1" x14ac:dyDescent="0.2">
      <c r="A227" t="s">
        <v>372</v>
      </c>
      <c r="B227" t="s">
        <v>373</v>
      </c>
      <c r="D227" s="28">
        <v>8</v>
      </c>
      <c r="E227" s="28">
        <v>2</v>
      </c>
      <c r="F227" s="28">
        <v>13</v>
      </c>
      <c r="G227">
        <f t="shared" si="38"/>
        <v>23</v>
      </c>
      <c r="I227" s="25">
        <f t="shared" si="43"/>
        <v>7.666666666666667</v>
      </c>
      <c r="J227" s="7">
        <f>+IFR!AD227</f>
        <v>4.8920147769252631E-2</v>
      </c>
      <c r="K227" s="15">
        <f t="shared" si="45"/>
        <v>1</v>
      </c>
      <c r="L227" s="25">
        <f t="shared" si="44"/>
        <v>7.666666666666667</v>
      </c>
      <c r="M227" s="15">
        <v>1</v>
      </c>
      <c r="N227" s="15">
        <v>1</v>
      </c>
      <c r="P227" s="25">
        <f t="shared" si="39"/>
        <v>7.666666666666667</v>
      </c>
      <c r="R227" s="4">
        <f t="shared" si="46"/>
        <v>1.049531019345595E-3</v>
      </c>
      <c r="T227" s="6">
        <f>+R227*(assessment!$J$273*assessment!$E$3)</f>
        <v>7274.5448040685324</v>
      </c>
      <c r="V227" s="7">
        <f>+T227/payroll!F227</f>
        <v>1.1866106961119247E-3</v>
      </c>
      <c r="X227" s="6">
        <f>IF(V227&lt;$X$2,T227, +payroll!F227 * $X$2)</f>
        <v>7274.5448040685324</v>
      </c>
      <c r="Z227" s="6">
        <f t="shared" si="41"/>
        <v>0</v>
      </c>
      <c r="AB227">
        <f t="shared" si="42"/>
        <v>1</v>
      </c>
    </row>
    <row r="228" spans="1:28" hidden="1" outlineLevel="1" x14ac:dyDescent="0.2">
      <c r="A228" t="s">
        <v>374</v>
      </c>
      <c r="B228" t="s">
        <v>375</v>
      </c>
      <c r="D228" s="28">
        <v>0</v>
      </c>
      <c r="E228" s="28">
        <v>0</v>
      </c>
      <c r="F228" s="28">
        <v>0</v>
      </c>
      <c r="G228">
        <f t="shared" si="38"/>
        <v>0</v>
      </c>
      <c r="I228" s="25">
        <f t="shared" si="43"/>
        <v>0</v>
      </c>
      <c r="J228" s="7">
        <f>+IFR!AD228</f>
        <v>0</v>
      </c>
      <c r="K228" s="15">
        <f t="shared" si="45"/>
        <v>0.95</v>
      </c>
      <c r="L228" s="25">
        <f t="shared" si="44"/>
        <v>0</v>
      </c>
      <c r="M228" s="15">
        <v>1</v>
      </c>
      <c r="N228" s="15">
        <v>1</v>
      </c>
      <c r="P228" s="25">
        <f t="shared" si="39"/>
        <v>0</v>
      </c>
      <c r="R228" s="4">
        <f t="shared" si="46"/>
        <v>0</v>
      </c>
      <c r="T228" s="6">
        <f>+R228*(assessment!$J$273*assessment!$E$3)</f>
        <v>0</v>
      </c>
      <c r="V228" s="7">
        <f>+T228/payroll!F228</f>
        <v>0</v>
      </c>
      <c r="X228" s="6">
        <f>IF(V228&lt;$X$2,T228, +payroll!F228 * $X$2)</f>
        <v>0</v>
      </c>
      <c r="Z228" s="6">
        <f t="shared" si="41"/>
        <v>0</v>
      </c>
      <c r="AB228" t="e">
        <f t="shared" si="42"/>
        <v>#DIV/0!</v>
      </c>
    </row>
    <row r="229" spans="1:28" hidden="1" outlineLevel="1" x14ac:dyDescent="0.2">
      <c r="A229" t="s">
        <v>376</v>
      </c>
      <c r="B229" t="s">
        <v>377</v>
      </c>
      <c r="D229" s="28">
        <v>0</v>
      </c>
      <c r="E229" s="28">
        <v>0</v>
      </c>
      <c r="F229" s="28">
        <v>0</v>
      </c>
      <c r="G229">
        <f t="shared" si="38"/>
        <v>0</v>
      </c>
      <c r="I229" s="25">
        <f t="shared" si="43"/>
        <v>0</v>
      </c>
      <c r="J229" s="7">
        <f>+IFR!AD229</f>
        <v>0</v>
      </c>
      <c r="K229" s="15">
        <f t="shared" si="45"/>
        <v>0.95</v>
      </c>
      <c r="L229" s="25">
        <f t="shared" si="44"/>
        <v>0</v>
      </c>
      <c r="M229" s="15">
        <v>1</v>
      </c>
      <c r="N229" s="15">
        <v>1</v>
      </c>
      <c r="P229" s="25">
        <f t="shared" si="39"/>
        <v>0</v>
      </c>
      <c r="R229" s="4">
        <f t="shared" si="46"/>
        <v>0</v>
      </c>
      <c r="T229" s="6">
        <f>+R229*(assessment!$J$273*assessment!$E$3)</f>
        <v>0</v>
      </c>
      <c r="V229" s="7">
        <f>+T229/payroll!F229</f>
        <v>0</v>
      </c>
      <c r="X229" s="6">
        <f>IF(V229&lt;$X$2,T229, +payroll!F229 * $X$2)</f>
        <v>0</v>
      </c>
      <c r="Z229" s="6">
        <f t="shared" si="41"/>
        <v>0</v>
      </c>
      <c r="AB229" t="e">
        <f t="shared" si="42"/>
        <v>#DIV/0!</v>
      </c>
    </row>
    <row r="230" spans="1:28" hidden="1" outlineLevel="1" x14ac:dyDescent="0.2">
      <c r="A230" t="s">
        <v>378</v>
      </c>
      <c r="B230" t="s">
        <v>379</v>
      </c>
      <c r="D230" s="28">
        <v>0</v>
      </c>
      <c r="E230" s="28">
        <v>0</v>
      </c>
      <c r="F230" s="28">
        <v>0</v>
      </c>
      <c r="G230">
        <f t="shared" si="38"/>
        <v>0</v>
      </c>
      <c r="I230" s="25">
        <f t="shared" si="43"/>
        <v>0</v>
      </c>
      <c r="J230" s="7">
        <f>+IFR!AD230</f>
        <v>0</v>
      </c>
      <c r="K230" s="15">
        <f t="shared" si="45"/>
        <v>0.95</v>
      </c>
      <c r="L230" s="25">
        <f t="shared" si="44"/>
        <v>0</v>
      </c>
      <c r="M230" s="15">
        <v>1</v>
      </c>
      <c r="N230" s="15">
        <v>1</v>
      </c>
      <c r="P230" s="25">
        <f t="shared" si="39"/>
        <v>0</v>
      </c>
      <c r="R230" s="4">
        <f t="shared" si="46"/>
        <v>0</v>
      </c>
      <c r="T230" s="6">
        <f>+R230*(assessment!$J$273*assessment!$E$3)</f>
        <v>0</v>
      </c>
      <c r="V230" s="7">
        <f>+T230/payroll!F230</f>
        <v>0</v>
      </c>
      <c r="X230" s="6">
        <f>IF(V230&lt;$X$2,T230, +payroll!F230 * $X$2)</f>
        <v>0</v>
      </c>
      <c r="Z230" s="6">
        <f t="shared" si="41"/>
        <v>0</v>
      </c>
      <c r="AB230" t="e">
        <f t="shared" si="42"/>
        <v>#DIV/0!</v>
      </c>
    </row>
    <row r="231" spans="1:28" hidden="1" outlineLevel="1" x14ac:dyDescent="0.2">
      <c r="A231" t="s">
        <v>380</v>
      </c>
      <c r="B231" t="s">
        <v>381</v>
      </c>
      <c r="D231" s="28">
        <v>1</v>
      </c>
      <c r="E231" s="28">
        <v>0</v>
      </c>
      <c r="F231" s="28">
        <v>0</v>
      </c>
      <c r="G231">
        <f t="shared" ref="G231:G262" si="47">SUM(D231:F231)</f>
        <v>1</v>
      </c>
      <c r="I231" s="25">
        <f t="shared" si="43"/>
        <v>0.33333333333333331</v>
      </c>
      <c r="J231" s="7">
        <f>+IFR!AD231</f>
        <v>1.6666666666666668E-3</v>
      </c>
      <c r="K231" s="15">
        <f t="shared" si="45"/>
        <v>0.95</v>
      </c>
      <c r="L231" s="25">
        <f t="shared" si="44"/>
        <v>0.31666666666666665</v>
      </c>
      <c r="M231" s="15">
        <v>1</v>
      </c>
      <c r="N231" s="15">
        <v>1</v>
      </c>
      <c r="P231" s="25">
        <f t="shared" ref="P231:P262" si="48">+L231*M231*N231</f>
        <v>0.31666666666666665</v>
      </c>
      <c r="R231" s="4">
        <f t="shared" ref="R231:R262" si="49">+P231/$P$265</f>
        <v>4.3350194277318052E-5</v>
      </c>
      <c r="T231" s="6">
        <f>+R231*(assessment!$J$273*assessment!$E$3)</f>
        <v>300.47032886370022</v>
      </c>
      <c r="V231" s="7">
        <f>+T231/payroll!F231</f>
        <v>2.0646863521600638E-4</v>
      </c>
      <c r="X231" s="6">
        <f>IF(V231&lt;$X$2,T231, +payroll!F231 * $X$2)</f>
        <v>300.47032886370022</v>
      </c>
      <c r="Z231" s="6">
        <f t="shared" ref="Z231:Z262" si="50">+T231-X231</f>
        <v>0</v>
      </c>
      <c r="AB231">
        <f t="shared" ref="AB231:AB262" si="51">+X231/T231</f>
        <v>1</v>
      </c>
    </row>
    <row r="232" spans="1:28" hidden="1" outlineLevel="1" x14ac:dyDescent="0.2">
      <c r="A232" t="s">
        <v>517</v>
      </c>
      <c r="B232" t="s">
        <v>518</v>
      </c>
      <c r="D232" s="28">
        <v>0</v>
      </c>
      <c r="E232" s="28">
        <v>0</v>
      </c>
      <c r="F232" s="28">
        <v>0</v>
      </c>
      <c r="G232">
        <f>SUM(D232:F232)</f>
        <v>0</v>
      </c>
      <c r="I232" s="25">
        <f>AVERAGE(D232:F232)</f>
        <v>0</v>
      </c>
      <c r="J232" s="7">
        <f>+IFR!AD232</f>
        <v>0</v>
      </c>
      <c r="K232" s="15">
        <f t="shared" si="45"/>
        <v>0.95</v>
      </c>
      <c r="L232" s="25">
        <f>+I232*K232</f>
        <v>0</v>
      </c>
      <c r="M232" s="15">
        <v>1</v>
      </c>
      <c r="N232" s="15">
        <v>1</v>
      </c>
      <c r="P232" s="25">
        <f>+L232*M232*N232</f>
        <v>0</v>
      </c>
      <c r="R232" s="4">
        <f>+P232/$P$265</f>
        <v>0</v>
      </c>
      <c r="T232" s="6">
        <f>+R232*(assessment!$J$273*assessment!$E$3)</f>
        <v>0</v>
      </c>
      <c r="V232" s="7">
        <f>+T232/payroll!F232</f>
        <v>0</v>
      </c>
      <c r="X232" s="6">
        <f>IF(V232&lt;$X$2,T232, +payroll!F232 * $X$2)</f>
        <v>0</v>
      </c>
      <c r="Z232" s="6">
        <f>+T232-X232</f>
        <v>0</v>
      </c>
      <c r="AB232" t="e">
        <f>+X232/T232</f>
        <v>#DIV/0!</v>
      </c>
    </row>
    <row r="233" spans="1:28" hidden="1" outlineLevel="1" x14ac:dyDescent="0.2">
      <c r="A233" t="s">
        <v>382</v>
      </c>
      <c r="B233" t="s">
        <v>383</v>
      </c>
      <c r="D233" s="28">
        <v>0</v>
      </c>
      <c r="E233" s="28">
        <v>2</v>
      </c>
      <c r="F233" s="28">
        <v>0</v>
      </c>
      <c r="G233">
        <f t="shared" si="47"/>
        <v>2</v>
      </c>
      <c r="I233" s="25">
        <f t="shared" ref="I233:I262" si="52">AVERAGE(D233:F233)</f>
        <v>0.66666666666666663</v>
      </c>
      <c r="J233" s="7">
        <f>+IFR!AD233</f>
        <v>6.6666666666666671E-3</v>
      </c>
      <c r="K233" s="15">
        <f t="shared" si="45"/>
        <v>0.95</v>
      </c>
      <c r="L233" s="25">
        <f t="shared" ref="L233:L262" si="53">+I233*K233</f>
        <v>0.6333333333333333</v>
      </c>
      <c r="M233" s="15">
        <v>1</v>
      </c>
      <c r="N233" s="15">
        <v>1</v>
      </c>
      <c r="P233" s="25">
        <f t="shared" si="48"/>
        <v>0.6333333333333333</v>
      </c>
      <c r="R233" s="4">
        <f t="shared" si="49"/>
        <v>8.6700388554636105E-5</v>
      </c>
      <c r="T233" s="6">
        <f>+R233*(assessment!$J$273*assessment!$E$3)</f>
        <v>600.94065772740043</v>
      </c>
      <c r="V233" s="7">
        <f>+T233/payroll!F233</f>
        <v>8.6156533549592348E-4</v>
      </c>
      <c r="X233" s="6">
        <f>IF(V233&lt;$X$2,T233, +payroll!F233 * $X$2)</f>
        <v>600.94065772740043</v>
      </c>
      <c r="Z233" s="6">
        <f t="shared" si="50"/>
        <v>0</v>
      </c>
      <c r="AB233">
        <f t="shared" si="51"/>
        <v>1</v>
      </c>
    </row>
    <row r="234" spans="1:28" hidden="1" outlineLevel="1" x14ac:dyDescent="0.2">
      <c r="A234" t="s">
        <v>384</v>
      </c>
      <c r="B234" t="s">
        <v>385</v>
      </c>
      <c r="D234" s="28">
        <v>0</v>
      </c>
      <c r="E234" s="28">
        <v>0</v>
      </c>
      <c r="F234" s="28">
        <v>0</v>
      </c>
      <c r="G234">
        <f t="shared" si="47"/>
        <v>0</v>
      </c>
      <c r="I234" s="25">
        <f t="shared" si="52"/>
        <v>0</v>
      </c>
      <c r="J234" s="7">
        <f>+IFR!AD234</f>
        <v>0</v>
      </c>
      <c r="K234" s="15">
        <f t="shared" si="45"/>
        <v>0.95</v>
      </c>
      <c r="L234" s="25">
        <f t="shared" si="53"/>
        <v>0</v>
      </c>
      <c r="M234" s="15">
        <v>1</v>
      </c>
      <c r="N234" s="15">
        <v>1</v>
      </c>
      <c r="P234" s="25">
        <f t="shared" si="48"/>
        <v>0</v>
      </c>
      <c r="R234" s="4">
        <f t="shared" si="49"/>
        <v>0</v>
      </c>
      <c r="T234" s="6">
        <f>+R234*(assessment!$J$273*assessment!$E$3)</f>
        <v>0</v>
      </c>
      <c r="V234" s="7">
        <f>+T234/payroll!F234</f>
        <v>0</v>
      </c>
      <c r="X234" s="6">
        <f>IF(V234&lt;$X$2,T234, +payroll!F234 * $X$2)</f>
        <v>0</v>
      </c>
      <c r="Z234" s="6">
        <f t="shared" si="50"/>
        <v>0</v>
      </c>
      <c r="AB234" t="e">
        <f t="shared" si="51"/>
        <v>#DIV/0!</v>
      </c>
    </row>
    <row r="235" spans="1:28" hidden="1" outlineLevel="1" x14ac:dyDescent="0.2">
      <c r="A235" t="s">
        <v>386</v>
      </c>
      <c r="B235" t="s">
        <v>387</v>
      </c>
      <c r="D235" s="28">
        <v>2</v>
      </c>
      <c r="E235" s="28">
        <v>1</v>
      </c>
      <c r="F235" s="28">
        <v>0</v>
      </c>
      <c r="G235">
        <f t="shared" si="47"/>
        <v>3</v>
      </c>
      <c r="I235" s="25">
        <f t="shared" si="52"/>
        <v>1</v>
      </c>
      <c r="J235" s="7">
        <f>+IFR!AD235</f>
        <v>6.6666666666666671E-3</v>
      </c>
      <c r="K235" s="15">
        <f t="shared" si="45"/>
        <v>0.95</v>
      </c>
      <c r="L235" s="25">
        <f t="shared" si="53"/>
        <v>0.95</v>
      </c>
      <c r="M235" s="15">
        <v>1</v>
      </c>
      <c r="N235" s="15">
        <v>1</v>
      </c>
      <c r="P235" s="25">
        <f t="shared" si="48"/>
        <v>0.95</v>
      </c>
      <c r="R235" s="4">
        <f t="shared" si="49"/>
        <v>1.3005058283195416E-4</v>
      </c>
      <c r="T235" s="6">
        <f>+R235*(assessment!$J$273*assessment!$E$3)</f>
        <v>901.41098659110071</v>
      </c>
      <c r="V235" s="7">
        <f>+T235/payroll!F235</f>
        <v>2.7627538634842594E-4</v>
      </c>
      <c r="X235" s="6">
        <f>IF(V235&lt;$X$2,T235, +payroll!F235 * $X$2)</f>
        <v>901.41098659110071</v>
      </c>
      <c r="Z235" s="6">
        <f t="shared" si="50"/>
        <v>0</v>
      </c>
      <c r="AB235">
        <f t="shared" si="51"/>
        <v>1</v>
      </c>
    </row>
    <row r="236" spans="1:28" hidden="1" outlineLevel="1" x14ac:dyDescent="0.2">
      <c r="A236" t="s">
        <v>388</v>
      </c>
      <c r="B236" t="s">
        <v>389</v>
      </c>
      <c r="D236" s="28">
        <v>0</v>
      </c>
      <c r="E236" s="28">
        <v>0</v>
      </c>
      <c r="F236" s="28">
        <v>0</v>
      </c>
      <c r="G236">
        <f t="shared" si="47"/>
        <v>0</v>
      </c>
      <c r="I236" s="25">
        <f t="shared" si="52"/>
        <v>0</v>
      </c>
      <c r="J236" s="7">
        <f>+IFR!AD236</f>
        <v>0</v>
      </c>
      <c r="K236" s="15">
        <f t="shared" si="45"/>
        <v>0.95</v>
      </c>
      <c r="L236" s="25">
        <f t="shared" si="53"/>
        <v>0</v>
      </c>
      <c r="M236" s="15">
        <v>1</v>
      </c>
      <c r="N236" s="15">
        <v>1</v>
      </c>
      <c r="P236" s="25">
        <f t="shared" si="48"/>
        <v>0</v>
      </c>
      <c r="R236" s="4">
        <f t="shared" si="49"/>
        <v>0</v>
      </c>
      <c r="T236" s="6">
        <f>+R236*(assessment!$J$273*assessment!$E$3)</f>
        <v>0</v>
      </c>
      <c r="V236" s="7">
        <f>+T236/payroll!F236</f>
        <v>0</v>
      </c>
      <c r="X236" s="6">
        <f>IF(V236&lt;$X$2,T236, +payroll!F236 * $X$2)</f>
        <v>0</v>
      </c>
      <c r="Z236" s="6">
        <f t="shared" si="50"/>
        <v>0</v>
      </c>
      <c r="AB236" t="e">
        <f t="shared" si="51"/>
        <v>#DIV/0!</v>
      </c>
    </row>
    <row r="237" spans="1:28" hidden="1" outlineLevel="1" x14ac:dyDescent="0.2">
      <c r="A237" t="s">
        <v>390</v>
      </c>
      <c r="B237" t="s">
        <v>391</v>
      </c>
      <c r="D237" s="28">
        <v>0</v>
      </c>
      <c r="E237" s="28">
        <v>0</v>
      </c>
      <c r="F237" s="28">
        <v>0</v>
      </c>
      <c r="G237">
        <f t="shared" si="47"/>
        <v>0</v>
      </c>
      <c r="I237" s="25">
        <f t="shared" si="52"/>
        <v>0</v>
      </c>
      <c r="J237" s="7">
        <f>+IFR!AD237</f>
        <v>0</v>
      </c>
      <c r="K237" s="15">
        <f t="shared" si="45"/>
        <v>0.95</v>
      </c>
      <c r="L237" s="25">
        <f t="shared" si="53"/>
        <v>0</v>
      </c>
      <c r="M237" s="15">
        <v>1</v>
      </c>
      <c r="N237" s="15">
        <v>1</v>
      </c>
      <c r="P237" s="25">
        <f t="shared" si="48"/>
        <v>0</v>
      </c>
      <c r="R237" s="4">
        <f t="shared" si="49"/>
        <v>0</v>
      </c>
      <c r="T237" s="6">
        <f>+R237*(assessment!$J$273*assessment!$E$3)</f>
        <v>0</v>
      </c>
      <c r="V237" s="7">
        <f>+T237/payroll!F237</f>
        <v>0</v>
      </c>
      <c r="X237" s="6">
        <f>IF(V237&lt;$X$2,T237, +payroll!F237 * $X$2)</f>
        <v>0</v>
      </c>
      <c r="Z237" s="6">
        <f t="shared" si="50"/>
        <v>0</v>
      </c>
      <c r="AB237" t="e">
        <f t="shared" si="51"/>
        <v>#DIV/0!</v>
      </c>
    </row>
    <row r="238" spans="1:28" hidden="1" outlineLevel="1" x14ac:dyDescent="0.2">
      <c r="A238" t="s">
        <v>392</v>
      </c>
      <c r="B238" t="s">
        <v>393</v>
      </c>
      <c r="D238" s="28">
        <v>0</v>
      </c>
      <c r="E238" s="28">
        <v>0</v>
      </c>
      <c r="F238" s="28">
        <v>0</v>
      </c>
      <c r="G238">
        <f t="shared" si="47"/>
        <v>0</v>
      </c>
      <c r="I238" s="25">
        <f t="shared" si="52"/>
        <v>0</v>
      </c>
      <c r="J238" s="7">
        <f>+IFR!AD238</f>
        <v>0</v>
      </c>
      <c r="K238" s="15">
        <f t="shared" si="45"/>
        <v>0.95</v>
      </c>
      <c r="L238" s="25">
        <f t="shared" si="53"/>
        <v>0</v>
      </c>
      <c r="M238" s="15">
        <v>1</v>
      </c>
      <c r="N238" s="15">
        <v>1</v>
      </c>
      <c r="P238" s="25">
        <f t="shared" si="48"/>
        <v>0</v>
      </c>
      <c r="R238" s="4">
        <f t="shared" si="49"/>
        <v>0</v>
      </c>
      <c r="T238" s="6">
        <f>+R238*(assessment!$J$273*assessment!$E$3)</f>
        <v>0</v>
      </c>
      <c r="V238" s="7">
        <f>+T238/payroll!F238</f>
        <v>0</v>
      </c>
      <c r="X238" s="6">
        <f>IF(V238&lt;$X$2,T238, +payroll!F238 * $X$2)</f>
        <v>0</v>
      </c>
      <c r="Z238" s="6">
        <f t="shared" si="50"/>
        <v>0</v>
      </c>
      <c r="AB238" t="e">
        <f t="shared" si="51"/>
        <v>#DIV/0!</v>
      </c>
    </row>
    <row r="239" spans="1:28" hidden="1" outlineLevel="1" x14ac:dyDescent="0.2">
      <c r="A239" t="s">
        <v>394</v>
      </c>
      <c r="B239" t="s">
        <v>395</v>
      </c>
      <c r="D239" s="28">
        <v>4</v>
      </c>
      <c r="E239" s="28">
        <v>3</v>
      </c>
      <c r="F239" s="28">
        <v>2</v>
      </c>
      <c r="G239">
        <f t="shared" si="47"/>
        <v>9</v>
      </c>
      <c r="I239" s="25">
        <f t="shared" si="52"/>
        <v>3</v>
      </c>
      <c r="J239" s="7">
        <f>+IFR!AD239</f>
        <v>2.6666666666666668E-2</v>
      </c>
      <c r="K239" s="15">
        <f t="shared" si="45"/>
        <v>0.95</v>
      </c>
      <c r="L239" s="25">
        <f t="shared" si="53"/>
        <v>2.8499999999999996</v>
      </c>
      <c r="M239" s="15">
        <v>1</v>
      </c>
      <c r="N239" s="15">
        <v>1</v>
      </c>
      <c r="P239" s="25">
        <f t="shared" si="48"/>
        <v>2.8499999999999996</v>
      </c>
      <c r="R239" s="4">
        <f t="shared" si="49"/>
        <v>3.9015174849586244E-4</v>
      </c>
      <c r="T239" s="6">
        <f>+R239*(assessment!$J$273*assessment!$E$3)</f>
        <v>2704.2329597733019</v>
      </c>
      <c r="V239" s="7">
        <f>+T239/payroll!F239</f>
        <v>1.2688123481388181E-3</v>
      </c>
      <c r="X239" s="6">
        <f>IF(V239&lt;$X$2,T239, +payroll!F239 * $X$2)</f>
        <v>2704.2329597733019</v>
      </c>
      <c r="Z239" s="6">
        <f t="shared" si="50"/>
        <v>0</v>
      </c>
      <c r="AB239">
        <f t="shared" si="51"/>
        <v>1</v>
      </c>
    </row>
    <row r="240" spans="1:28" hidden="1" outlineLevel="1" x14ac:dyDescent="0.2">
      <c r="A240" t="s">
        <v>396</v>
      </c>
      <c r="B240" t="s">
        <v>397</v>
      </c>
      <c r="D240" s="28">
        <v>0</v>
      </c>
      <c r="E240" s="28">
        <v>0</v>
      </c>
      <c r="F240" s="28">
        <v>0</v>
      </c>
      <c r="G240">
        <f t="shared" si="47"/>
        <v>0</v>
      </c>
      <c r="I240" s="25">
        <f t="shared" si="52"/>
        <v>0</v>
      </c>
      <c r="J240" s="7">
        <f>+IFR!AD240</f>
        <v>0</v>
      </c>
      <c r="K240" s="15">
        <f t="shared" si="45"/>
        <v>0.95</v>
      </c>
      <c r="L240" s="25">
        <f t="shared" si="53"/>
        <v>0</v>
      </c>
      <c r="M240" s="15">
        <v>1</v>
      </c>
      <c r="N240" s="15">
        <v>1</v>
      </c>
      <c r="P240" s="25">
        <f t="shared" si="48"/>
        <v>0</v>
      </c>
      <c r="R240" s="4">
        <f t="shared" si="49"/>
        <v>0</v>
      </c>
      <c r="T240" s="6">
        <f>+R240*(assessment!$J$273*assessment!$E$3)</f>
        <v>0</v>
      </c>
      <c r="V240" s="7">
        <f>+T240/payroll!F240</f>
        <v>0</v>
      </c>
      <c r="X240" s="6">
        <f>IF(V240&lt;$X$2,T240, +payroll!F240 * $X$2)</f>
        <v>0</v>
      </c>
      <c r="Z240" s="6">
        <f t="shared" si="50"/>
        <v>0</v>
      </c>
      <c r="AB240" t="e">
        <f t="shared" si="51"/>
        <v>#DIV/0!</v>
      </c>
    </row>
    <row r="241" spans="1:28" hidden="1" outlineLevel="1" x14ac:dyDescent="0.2">
      <c r="A241" t="s">
        <v>398</v>
      </c>
      <c r="B241" t="s">
        <v>399</v>
      </c>
      <c r="D241" s="28">
        <v>0</v>
      </c>
      <c r="E241" s="28">
        <v>0</v>
      </c>
      <c r="F241" s="28">
        <v>1</v>
      </c>
      <c r="G241">
        <f t="shared" si="47"/>
        <v>1</v>
      </c>
      <c r="I241" s="25">
        <f t="shared" si="52"/>
        <v>0.33333333333333331</v>
      </c>
      <c r="J241" s="7">
        <f>+IFR!AD241</f>
        <v>5.0000000000000001E-3</v>
      </c>
      <c r="K241" s="15">
        <f t="shared" si="45"/>
        <v>0.95</v>
      </c>
      <c r="L241" s="25">
        <f t="shared" si="53"/>
        <v>0.31666666666666665</v>
      </c>
      <c r="M241" s="15">
        <v>1</v>
      </c>
      <c r="N241" s="15">
        <v>1</v>
      </c>
      <c r="P241" s="25">
        <f t="shared" si="48"/>
        <v>0.31666666666666665</v>
      </c>
      <c r="R241" s="4">
        <f t="shared" si="49"/>
        <v>4.3350194277318052E-5</v>
      </c>
      <c r="T241" s="6">
        <f>+R241*(assessment!$J$273*assessment!$E$3)</f>
        <v>300.47032886370022</v>
      </c>
      <c r="V241" s="7">
        <f>+T241/payroll!F241</f>
        <v>1.1161170584876085E-4</v>
      </c>
      <c r="X241" s="6">
        <f>IF(V241&lt;$X$2,T241, +payroll!F241 * $X$2)</f>
        <v>300.47032886370022</v>
      </c>
      <c r="Z241" s="6">
        <f t="shared" si="50"/>
        <v>0</v>
      </c>
      <c r="AB241">
        <f t="shared" si="51"/>
        <v>1</v>
      </c>
    </row>
    <row r="242" spans="1:28" hidden="1" outlineLevel="1" x14ac:dyDescent="0.2">
      <c r="A242" t="s">
        <v>400</v>
      </c>
      <c r="B242" t="s">
        <v>401</v>
      </c>
      <c r="D242" s="28">
        <v>0</v>
      </c>
      <c r="E242" s="28">
        <v>0</v>
      </c>
      <c r="F242" s="28">
        <v>0</v>
      </c>
      <c r="G242">
        <f t="shared" si="47"/>
        <v>0</v>
      </c>
      <c r="I242" s="25">
        <f t="shared" si="52"/>
        <v>0</v>
      </c>
      <c r="J242" s="7">
        <f>+IFR!AD242</f>
        <v>0</v>
      </c>
      <c r="K242" s="15">
        <f t="shared" si="45"/>
        <v>0.95</v>
      </c>
      <c r="L242" s="25">
        <f t="shared" si="53"/>
        <v>0</v>
      </c>
      <c r="M242" s="15">
        <v>1</v>
      </c>
      <c r="N242" s="15">
        <v>1</v>
      </c>
      <c r="P242" s="25">
        <f t="shared" si="48"/>
        <v>0</v>
      </c>
      <c r="R242" s="4">
        <f t="shared" si="49"/>
        <v>0</v>
      </c>
      <c r="T242" s="6">
        <f>+R242*(assessment!$J$273*assessment!$E$3)</f>
        <v>0</v>
      </c>
      <c r="V242" s="7">
        <f>+T242/payroll!F242</f>
        <v>0</v>
      </c>
      <c r="X242" s="6">
        <f>IF(V242&lt;$X$2,T242, +payroll!F242 * $X$2)</f>
        <v>0</v>
      </c>
      <c r="Z242" s="6">
        <f t="shared" si="50"/>
        <v>0</v>
      </c>
      <c r="AB242" t="e">
        <f t="shared" si="51"/>
        <v>#DIV/0!</v>
      </c>
    </row>
    <row r="243" spans="1:28" hidden="1" outlineLevel="1" x14ac:dyDescent="0.2">
      <c r="A243" t="s">
        <v>402</v>
      </c>
      <c r="B243" t="s">
        <v>403</v>
      </c>
      <c r="D243" s="28">
        <v>10</v>
      </c>
      <c r="E243" s="28">
        <v>7</v>
      </c>
      <c r="F243" s="28">
        <v>4</v>
      </c>
      <c r="G243">
        <f t="shared" si="47"/>
        <v>21</v>
      </c>
      <c r="I243" s="25">
        <f t="shared" si="52"/>
        <v>7</v>
      </c>
      <c r="J243" s="7">
        <f>+IFR!AD243</f>
        <v>1.7318558490731894E-2</v>
      </c>
      <c r="K243" s="15">
        <f t="shared" si="45"/>
        <v>0.95</v>
      </c>
      <c r="L243" s="25">
        <f t="shared" si="53"/>
        <v>6.6499999999999995</v>
      </c>
      <c r="M243" s="15">
        <v>1</v>
      </c>
      <c r="N243" s="15">
        <v>1</v>
      </c>
      <c r="P243" s="25">
        <f t="shared" si="48"/>
        <v>6.6499999999999995</v>
      </c>
      <c r="R243" s="4">
        <f t="shared" si="49"/>
        <v>9.1035407982367907E-4</v>
      </c>
      <c r="T243" s="6">
        <f>+R243*(assessment!$J$273*assessment!$E$3)</f>
        <v>6309.8769061377052</v>
      </c>
      <c r="V243" s="7">
        <f>+T243/payroll!F243</f>
        <v>4.4316996460090001E-4</v>
      </c>
      <c r="X243" s="6">
        <f>IF(V243&lt;$X$2,T243, +payroll!F243 * $X$2)</f>
        <v>6309.8769061377052</v>
      </c>
      <c r="Z243" s="6">
        <f t="shared" si="50"/>
        <v>0</v>
      </c>
      <c r="AB243">
        <f t="shared" si="51"/>
        <v>1</v>
      </c>
    </row>
    <row r="244" spans="1:28" hidden="1" outlineLevel="1" x14ac:dyDescent="0.2">
      <c r="A244" t="s">
        <v>404</v>
      </c>
      <c r="B244" t="s">
        <v>405</v>
      </c>
      <c r="D244" s="28">
        <v>5</v>
      </c>
      <c r="E244" s="28">
        <v>2</v>
      </c>
      <c r="F244" s="28">
        <v>1</v>
      </c>
      <c r="G244">
        <f t="shared" si="47"/>
        <v>8</v>
      </c>
      <c r="I244" s="25">
        <f t="shared" si="52"/>
        <v>2.6666666666666665</v>
      </c>
      <c r="J244" s="7">
        <f>+IFR!AD244</f>
        <v>0.02</v>
      </c>
      <c r="K244" s="15">
        <f t="shared" si="45"/>
        <v>0.95</v>
      </c>
      <c r="L244" s="25">
        <f t="shared" si="53"/>
        <v>2.5333333333333332</v>
      </c>
      <c r="M244" s="15">
        <v>1</v>
      </c>
      <c r="N244" s="15">
        <v>1</v>
      </c>
      <c r="P244" s="25">
        <f t="shared" si="48"/>
        <v>2.5333333333333332</v>
      </c>
      <c r="R244" s="4">
        <f t="shared" si="49"/>
        <v>3.4680155421854442E-4</v>
      </c>
      <c r="T244" s="6">
        <f>+R244*(assessment!$J$273*assessment!$E$3)</f>
        <v>2403.7626309096017</v>
      </c>
      <c r="V244" s="7">
        <f>+T244/payroll!F244</f>
        <v>7.069343981122915E-4</v>
      </c>
      <c r="X244" s="6">
        <f>IF(V244&lt;$X$2,T244, +payroll!F244 * $X$2)</f>
        <v>2403.7626309096017</v>
      </c>
      <c r="Z244" s="6">
        <f t="shared" si="50"/>
        <v>0</v>
      </c>
      <c r="AB244">
        <f t="shared" si="51"/>
        <v>1</v>
      </c>
    </row>
    <row r="245" spans="1:28" hidden="1" outlineLevel="1" x14ac:dyDescent="0.2">
      <c r="A245" t="s">
        <v>406</v>
      </c>
      <c r="B245" t="s">
        <v>407</v>
      </c>
      <c r="D245" s="28">
        <v>0</v>
      </c>
      <c r="E245" s="28">
        <v>0</v>
      </c>
      <c r="F245" s="28">
        <v>0</v>
      </c>
      <c r="G245">
        <f t="shared" si="47"/>
        <v>0</v>
      </c>
      <c r="I245" s="25">
        <f t="shared" si="52"/>
        <v>0</v>
      </c>
      <c r="J245" s="7">
        <f>+IFR!AD245</f>
        <v>0</v>
      </c>
      <c r="K245" s="15">
        <f t="shared" si="45"/>
        <v>0.95</v>
      </c>
      <c r="L245" s="25">
        <f t="shared" si="53"/>
        <v>0</v>
      </c>
      <c r="M245" s="15">
        <v>1</v>
      </c>
      <c r="N245" s="15">
        <v>1</v>
      </c>
      <c r="P245" s="25">
        <f t="shared" si="48"/>
        <v>0</v>
      </c>
      <c r="R245" s="4">
        <f t="shared" si="49"/>
        <v>0</v>
      </c>
      <c r="T245" s="6">
        <f>+R245*(assessment!$J$273*assessment!$E$3)</f>
        <v>0</v>
      </c>
      <c r="V245" s="7">
        <f>+T245/payroll!F245</f>
        <v>0</v>
      </c>
      <c r="X245" s="6">
        <f>IF(V245&lt;$X$2,T245, +payroll!F245 * $X$2)</f>
        <v>0</v>
      </c>
      <c r="Z245" s="6">
        <f t="shared" si="50"/>
        <v>0</v>
      </c>
      <c r="AB245" t="e">
        <f t="shared" si="51"/>
        <v>#DIV/0!</v>
      </c>
    </row>
    <row r="246" spans="1:28" hidden="1" outlineLevel="1" x14ac:dyDescent="0.2">
      <c r="A246" t="s">
        <v>408</v>
      </c>
      <c r="B246" t="s">
        <v>409</v>
      </c>
      <c r="D246" s="28">
        <v>9</v>
      </c>
      <c r="E246" s="28">
        <v>4</v>
      </c>
      <c r="F246" s="28">
        <v>5</v>
      </c>
      <c r="G246">
        <f t="shared" si="47"/>
        <v>18</v>
      </c>
      <c r="I246" s="25">
        <f t="shared" si="52"/>
        <v>6</v>
      </c>
      <c r="J246" s="7">
        <f>+IFR!AD246</f>
        <v>2.5244307853003505E-2</v>
      </c>
      <c r="K246" s="15">
        <f t="shared" si="45"/>
        <v>0.95</v>
      </c>
      <c r="L246" s="25">
        <f t="shared" si="53"/>
        <v>5.6999999999999993</v>
      </c>
      <c r="M246" s="15">
        <v>1</v>
      </c>
      <c r="N246" s="15">
        <v>1</v>
      </c>
      <c r="P246" s="25">
        <f t="shared" si="48"/>
        <v>5.6999999999999993</v>
      </c>
      <c r="R246" s="4">
        <f t="shared" si="49"/>
        <v>7.8030349699172489E-4</v>
      </c>
      <c r="T246" s="6">
        <f>+R246*(assessment!$J$273*assessment!$E$3)</f>
        <v>5408.4659195466038</v>
      </c>
      <c r="V246" s="7">
        <f>+T246/payroll!F246</f>
        <v>8.2122148297768868E-4</v>
      </c>
      <c r="X246" s="6">
        <f>IF(V246&lt;$X$2,T246, +payroll!F246 * $X$2)</f>
        <v>5408.4659195466038</v>
      </c>
      <c r="Z246" s="6">
        <f t="shared" si="50"/>
        <v>0</v>
      </c>
      <c r="AB246">
        <f t="shared" si="51"/>
        <v>1</v>
      </c>
    </row>
    <row r="247" spans="1:28" hidden="1" outlineLevel="1" x14ac:dyDescent="0.2">
      <c r="A247" t="s">
        <v>410</v>
      </c>
      <c r="B247" t="s">
        <v>411</v>
      </c>
      <c r="D247" s="28">
        <v>0</v>
      </c>
      <c r="E247" s="28">
        <v>5</v>
      </c>
      <c r="F247" s="28">
        <v>5</v>
      </c>
      <c r="G247">
        <f t="shared" si="47"/>
        <v>10</v>
      </c>
      <c r="I247" s="25">
        <f t="shared" si="52"/>
        <v>3.3333333333333335</v>
      </c>
      <c r="J247" s="7">
        <f>+IFR!AD247</f>
        <v>1.5046790665165224E-2</v>
      </c>
      <c r="K247" s="15">
        <f t="shared" si="45"/>
        <v>0.95</v>
      </c>
      <c r="L247" s="25">
        <f t="shared" si="53"/>
        <v>3.1666666666666665</v>
      </c>
      <c r="M247" s="15">
        <v>1</v>
      </c>
      <c r="N247" s="15">
        <v>1</v>
      </c>
      <c r="P247" s="25">
        <f t="shared" si="48"/>
        <v>3.1666666666666665</v>
      </c>
      <c r="R247" s="4">
        <f t="shared" si="49"/>
        <v>4.3350194277318052E-4</v>
      </c>
      <c r="T247" s="6">
        <f>+R247*(assessment!$J$273*assessment!$E$3)</f>
        <v>3004.7032886370025</v>
      </c>
      <c r="V247" s="7">
        <f>+T247/payroll!F247</f>
        <v>2.462317499841049E-4</v>
      </c>
      <c r="X247" s="6">
        <f>IF(V247&lt;$X$2,T247, +payroll!F247 * $X$2)</f>
        <v>3004.7032886370025</v>
      </c>
      <c r="Z247" s="6">
        <f t="shared" si="50"/>
        <v>0</v>
      </c>
      <c r="AB247">
        <f t="shared" si="51"/>
        <v>1</v>
      </c>
    </row>
    <row r="248" spans="1:28" hidden="1" outlineLevel="1" x14ac:dyDescent="0.2">
      <c r="A248" t="s">
        <v>412</v>
      </c>
      <c r="B248" t="s">
        <v>413</v>
      </c>
      <c r="D248" s="28">
        <v>0</v>
      </c>
      <c r="E248" s="28">
        <v>0</v>
      </c>
      <c r="F248" s="28">
        <v>0</v>
      </c>
      <c r="G248">
        <f t="shared" si="47"/>
        <v>0</v>
      </c>
      <c r="I248" s="25">
        <f t="shared" si="52"/>
        <v>0</v>
      </c>
      <c r="J248" s="7">
        <f>+IFR!AD248</f>
        <v>0</v>
      </c>
      <c r="K248" s="15">
        <f t="shared" si="45"/>
        <v>0.95</v>
      </c>
      <c r="L248" s="25">
        <f t="shared" si="53"/>
        <v>0</v>
      </c>
      <c r="M248" s="15">
        <v>1</v>
      </c>
      <c r="N248" s="15">
        <v>1</v>
      </c>
      <c r="P248" s="25">
        <f t="shared" si="48"/>
        <v>0</v>
      </c>
      <c r="R248" s="4">
        <f t="shared" si="49"/>
        <v>0</v>
      </c>
      <c r="T248" s="6">
        <f>+R248*(assessment!$J$273*assessment!$E$3)</f>
        <v>0</v>
      </c>
      <c r="V248" s="7">
        <f>+T248/payroll!F248</f>
        <v>0</v>
      </c>
      <c r="X248" s="6">
        <f>IF(V248&lt;$X$2,T248, +payroll!F248 * $X$2)</f>
        <v>0</v>
      </c>
      <c r="Z248" s="6">
        <f t="shared" si="50"/>
        <v>0</v>
      </c>
      <c r="AB248" t="e">
        <f t="shared" si="51"/>
        <v>#DIV/0!</v>
      </c>
    </row>
    <row r="249" spans="1:28" hidden="1" outlineLevel="1" x14ac:dyDescent="0.2">
      <c r="A249" t="s">
        <v>414</v>
      </c>
      <c r="B249" t="s">
        <v>415</v>
      </c>
      <c r="D249" s="28">
        <v>0</v>
      </c>
      <c r="E249" s="28">
        <v>0</v>
      </c>
      <c r="F249" s="28">
        <v>0</v>
      </c>
      <c r="G249">
        <f t="shared" si="47"/>
        <v>0</v>
      </c>
      <c r="I249" s="25">
        <f t="shared" si="52"/>
        <v>0</v>
      </c>
      <c r="J249" s="7">
        <f>+IFR!AD249</f>
        <v>0</v>
      </c>
      <c r="K249" s="15">
        <f t="shared" si="45"/>
        <v>0.95</v>
      </c>
      <c r="L249" s="25">
        <f t="shared" si="53"/>
        <v>0</v>
      </c>
      <c r="M249" s="15">
        <v>1</v>
      </c>
      <c r="N249" s="15">
        <v>1</v>
      </c>
      <c r="P249" s="25">
        <f t="shared" si="48"/>
        <v>0</v>
      </c>
      <c r="R249" s="4">
        <f t="shared" si="49"/>
        <v>0</v>
      </c>
      <c r="T249" s="6">
        <f>+R249*(assessment!$J$273*assessment!$E$3)</f>
        <v>0</v>
      </c>
      <c r="V249" s="7">
        <f>+T249/payroll!F249</f>
        <v>0</v>
      </c>
      <c r="X249" s="6">
        <f>IF(V249&lt;$X$2,T249, +payroll!F249 * $X$2)</f>
        <v>0</v>
      </c>
      <c r="Z249" s="6">
        <f t="shared" si="50"/>
        <v>0</v>
      </c>
      <c r="AB249" t="e">
        <f t="shared" si="51"/>
        <v>#DIV/0!</v>
      </c>
    </row>
    <row r="250" spans="1:28" hidden="1" outlineLevel="1" x14ac:dyDescent="0.2">
      <c r="A250" t="s">
        <v>416</v>
      </c>
      <c r="B250" t="s">
        <v>417</v>
      </c>
      <c r="D250" s="28">
        <v>3</v>
      </c>
      <c r="E250" s="28">
        <v>1</v>
      </c>
      <c r="F250" s="28">
        <v>3</v>
      </c>
      <c r="G250">
        <f t="shared" si="47"/>
        <v>7</v>
      </c>
      <c r="I250" s="25">
        <f t="shared" si="52"/>
        <v>2.3333333333333335</v>
      </c>
      <c r="J250" s="7">
        <f>+IFR!AD250</f>
        <v>2.3333333333333334E-2</v>
      </c>
      <c r="K250" s="15">
        <f t="shared" si="45"/>
        <v>0.95</v>
      </c>
      <c r="L250" s="25">
        <f t="shared" si="53"/>
        <v>2.2166666666666668</v>
      </c>
      <c r="M250" s="15">
        <v>1</v>
      </c>
      <c r="N250" s="15">
        <v>1</v>
      </c>
      <c r="P250" s="25">
        <f t="shared" si="48"/>
        <v>2.2166666666666668</v>
      </c>
      <c r="R250" s="4">
        <f t="shared" si="49"/>
        <v>3.0345135994122639E-4</v>
      </c>
      <c r="T250" s="6">
        <f>+R250*(assessment!$J$273*assessment!$E$3)</f>
        <v>2103.292302045902</v>
      </c>
      <c r="V250" s="7">
        <f>+T250/payroll!F250</f>
        <v>1.0407628354136634E-3</v>
      </c>
      <c r="X250" s="6">
        <f>IF(V250&lt;$X$2,T250, +payroll!F250 * $X$2)</f>
        <v>2103.292302045902</v>
      </c>
      <c r="Z250" s="6">
        <f t="shared" si="50"/>
        <v>0</v>
      </c>
      <c r="AB250">
        <f t="shared" si="51"/>
        <v>1</v>
      </c>
    </row>
    <row r="251" spans="1:28" hidden="1" outlineLevel="1" x14ac:dyDescent="0.2">
      <c r="A251" t="s">
        <v>418</v>
      </c>
      <c r="B251" t="s">
        <v>419</v>
      </c>
      <c r="D251" s="28">
        <v>0</v>
      </c>
      <c r="E251" s="28">
        <v>0</v>
      </c>
      <c r="F251" s="28">
        <v>0</v>
      </c>
      <c r="G251">
        <f t="shared" si="47"/>
        <v>0</v>
      </c>
      <c r="I251" s="25">
        <f t="shared" si="52"/>
        <v>0</v>
      </c>
      <c r="J251" s="7">
        <f>+IFR!AD251</f>
        <v>0</v>
      </c>
      <c r="K251" s="15">
        <f t="shared" si="45"/>
        <v>0.95</v>
      </c>
      <c r="L251" s="25">
        <f t="shared" si="53"/>
        <v>0</v>
      </c>
      <c r="M251" s="15">
        <v>1</v>
      </c>
      <c r="N251" s="15">
        <v>1</v>
      </c>
      <c r="P251" s="25">
        <f t="shared" si="48"/>
        <v>0</v>
      </c>
      <c r="R251" s="4">
        <f t="shared" si="49"/>
        <v>0</v>
      </c>
      <c r="T251" s="6">
        <f>+R251*(assessment!$J$273*assessment!$E$3)</f>
        <v>0</v>
      </c>
      <c r="V251" s="7">
        <f>+T251/payroll!F251</f>
        <v>0</v>
      </c>
      <c r="X251" s="6">
        <f>IF(V251&lt;$X$2,T251, +payroll!F251 * $X$2)</f>
        <v>0</v>
      </c>
      <c r="Z251" s="6">
        <f t="shared" si="50"/>
        <v>0</v>
      </c>
      <c r="AB251" t="e">
        <f t="shared" si="51"/>
        <v>#DIV/0!</v>
      </c>
    </row>
    <row r="252" spans="1:28" hidden="1" outlineLevel="1" x14ac:dyDescent="0.2">
      <c r="A252" t="s">
        <v>420</v>
      </c>
      <c r="B252" t="s">
        <v>421</v>
      </c>
      <c r="D252" s="28">
        <v>0</v>
      </c>
      <c r="E252" s="28">
        <v>0</v>
      </c>
      <c r="F252" s="28">
        <v>0</v>
      </c>
      <c r="G252">
        <f t="shared" si="47"/>
        <v>0</v>
      </c>
      <c r="I252" s="25">
        <f t="shared" si="52"/>
        <v>0</v>
      </c>
      <c r="J252" s="7">
        <f>+IFR!AD252</f>
        <v>0</v>
      </c>
      <c r="K252" s="15">
        <f t="shared" si="45"/>
        <v>0.95</v>
      </c>
      <c r="L252" s="25">
        <f t="shared" si="53"/>
        <v>0</v>
      </c>
      <c r="M252" s="15">
        <v>1</v>
      </c>
      <c r="N252" s="15">
        <v>1</v>
      </c>
      <c r="P252" s="25">
        <f t="shared" si="48"/>
        <v>0</v>
      </c>
      <c r="R252" s="4">
        <f t="shared" si="49"/>
        <v>0</v>
      </c>
      <c r="T252" s="6">
        <f>+R252*(assessment!$J$273*assessment!$E$3)</f>
        <v>0</v>
      </c>
      <c r="V252" s="7">
        <f>+T252/payroll!F252</f>
        <v>0</v>
      </c>
      <c r="X252" s="6">
        <f>IF(V252&lt;$X$2,T252, +payroll!F252 * $X$2)</f>
        <v>0</v>
      </c>
      <c r="Z252" s="6">
        <f t="shared" si="50"/>
        <v>0</v>
      </c>
      <c r="AB252" t="e">
        <f t="shared" si="51"/>
        <v>#DIV/0!</v>
      </c>
    </row>
    <row r="253" spans="1:28" hidden="1" outlineLevel="1" x14ac:dyDescent="0.2">
      <c r="A253" t="s">
        <v>422</v>
      </c>
      <c r="B253" t="s">
        <v>423</v>
      </c>
      <c r="D253" s="28">
        <v>1</v>
      </c>
      <c r="E253" s="28">
        <v>0</v>
      </c>
      <c r="F253" s="28">
        <v>0</v>
      </c>
      <c r="G253">
        <f t="shared" si="47"/>
        <v>1</v>
      </c>
      <c r="I253" s="25">
        <f t="shared" si="52"/>
        <v>0.33333333333333331</v>
      </c>
      <c r="J253" s="7">
        <f>+IFR!AD253</f>
        <v>1.6666666666666668E-3</v>
      </c>
      <c r="K253" s="15">
        <f t="shared" si="45"/>
        <v>0.95</v>
      </c>
      <c r="L253" s="25">
        <f t="shared" si="53"/>
        <v>0.31666666666666665</v>
      </c>
      <c r="M253" s="15">
        <v>1</v>
      </c>
      <c r="N253" s="15">
        <v>1</v>
      </c>
      <c r="P253" s="25">
        <f t="shared" si="48"/>
        <v>0.31666666666666665</v>
      </c>
      <c r="R253" s="4">
        <f t="shared" si="49"/>
        <v>4.3350194277318052E-5</v>
      </c>
      <c r="T253" s="6">
        <f>+R253*(assessment!$J$273*assessment!$E$3)</f>
        <v>300.47032886370022</v>
      </c>
      <c r="V253" s="7">
        <f>+T253/payroll!F253</f>
        <v>1.0875939583488328E-4</v>
      </c>
      <c r="X253" s="6">
        <f>IF(V253&lt;$X$2,T253, +payroll!F253 * $X$2)</f>
        <v>300.47032886370022</v>
      </c>
      <c r="Z253" s="6">
        <f t="shared" si="50"/>
        <v>0</v>
      </c>
      <c r="AB253">
        <f t="shared" si="51"/>
        <v>1</v>
      </c>
    </row>
    <row r="254" spans="1:28" hidden="1" outlineLevel="1" x14ac:dyDescent="0.2">
      <c r="A254" t="s">
        <v>424</v>
      </c>
      <c r="B254" t="s">
        <v>425</v>
      </c>
      <c r="D254" s="28">
        <v>0</v>
      </c>
      <c r="E254" s="28">
        <v>0</v>
      </c>
      <c r="F254" s="28">
        <v>0</v>
      </c>
      <c r="G254">
        <f t="shared" si="47"/>
        <v>0</v>
      </c>
      <c r="I254" s="25">
        <f t="shared" si="52"/>
        <v>0</v>
      </c>
      <c r="J254" s="7">
        <f>+IFR!AD254</f>
        <v>0</v>
      </c>
      <c r="K254" s="15">
        <f t="shared" si="45"/>
        <v>0.95</v>
      </c>
      <c r="L254" s="25">
        <f t="shared" si="53"/>
        <v>0</v>
      </c>
      <c r="M254" s="15">
        <v>1</v>
      </c>
      <c r="N254" s="15">
        <v>1</v>
      </c>
      <c r="P254" s="25">
        <f t="shared" si="48"/>
        <v>0</v>
      </c>
      <c r="R254" s="4">
        <f t="shared" si="49"/>
        <v>0</v>
      </c>
      <c r="T254" s="6">
        <f>+R254*(assessment!$J$273*assessment!$E$3)</f>
        <v>0</v>
      </c>
      <c r="V254" s="7">
        <f>+T254/payroll!F254</f>
        <v>0</v>
      </c>
      <c r="X254" s="6">
        <f>IF(V254&lt;$X$2,T254, +payroll!F254 * $X$2)</f>
        <v>0</v>
      </c>
      <c r="Z254" s="6">
        <f t="shared" si="50"/>
        <v>0</v>
      </c>
      <c r="AB254" t="e">
        <f t="shared" si="51"/>
        <v>#DIV/0!</v>
      </c>
    </row>
    <row r="255" spans="1:28" hidden="1" outlineLevel="1" x14ac:dyDescent="0.2">
      <c r="A255" t="s">
        <v>426</v>
      </c>
      <c r="B255" t="s">
        <v>427</v>
      </c>
      <c r="D255" s="28">
        <v>3</v>
      </c>
      <c r="E255" s="28">
        <v>0</v>
      </c>
      <c r="F255" s="28">
        <v>1</v>
      </c>
      <c r="G255">
        <f t="shared" si="47"/>
        <v>4</v>
      </c>
      <c r="I255" s="25">
        <f t="shared" si="52"/>
        <v>1.3333333333333333</v>
      </c>
      <c r="J255" s="7">
        <f>+IFR!AD255</f>
        <v>0.01</v>
      </c>
      <c r="K255" s="15">
        <f t="shared" si="45"/>
        <v>0.95</v>
      </c>
      <c r="L255" s="25">
        <f t="shared" si="53"/>
        <v>1.2666666666666666</v>
      </c>
      <c r="M255" s="15">
        <v>1</v>
      </c>
      <c r="N255" s="15">
        <v>1</v>
      </c>
      <c r="P255" s="25">
        <f t="shared" si="48"/>
        <v>1.2666666666666666</v>
      </c>
      <c r="R255" s="4">
        <f t="shared" si="49"/>
        <v>1.7340077710927221E-4</v>
      </c>
      <c r="T255" s="6">
        <f>+R255*(assessment!$J$273*assessment!$E$3)</f>
        <v>1201.8813154548009</v>
      </c>
      <c r="V255" s="7">
        <f>+T255/payroll!F255</f>
        <v>6.5032505030945039E-4</v>
      </c>
      <c r="X255" s="6">
        <f>IF(V255&lt;$X$2,T255, +payroll!F255 * $X$2)</f>
        <v>1201.8813154548009</v>
      </c>
      <c r="Z255" s="6">
        <f t="shared" si="50"/>
        <v>0</v>
      </c>
      <c r="AB255">
        <f t="shared" si="51"/>
        <v>1</v>
      </c>
    </row>
    <row r="256" spans="1:28" hidden="1" outlineLevel="1" x14ac:dyDescent="0.2">
      <c r="A256" t="s">
        <v>428</v>
      </c>
      <c r="B256" t="s">
        <v>429</v>
      </c>
      <c r="D256" s="28">
        <v>0</v>
      </c>
      <c r="E256" s="28">
        <v>0</v>
      </c>
      <c r="F256" s="28">
        <v>0</v>
      </c>
      <c r="G256">
        <f t="shared" si="47"/>
        <v>0</v>
      </c>
      <c r="I256" s="25">
        <f t="shared" si="52"/>
        <v>0</v>
      </c>
      <c r="J256" s="7">
        <f>+IFR!AD256</f>
        <v>0</v>
      </c>
      <c r="K256" s="15">
        <f t="shared" si="45"/>
        <v>0.95</v>
      </c>
      <c r="L256" s="25">
        <f t="shared" si="53"/>
        <v>0</v>
      </c>
      <c r="M256" s="15">
        <v>1</v>
      </c>
      <c r="N256" s="15">
        <v>1</v>
      </c>
      <c r="P256" s="25">
        <f t="shared" si="48"/>
        <v>0</v>
      </c>
      <c r="R256" s="4">
        <f t="shared" si="49"/>
        <v>0</v>
      </c>
      <c r="T256" s="6">
        <f>+R256*(assessment!$J$273*assessment!$E$3)</f>
        <v>0</v>
      </c>
      <c r="V256" s="7">
        <f>+T256/payroll!F256</f>
        <v>0</v>
      </c>
      <c r="X256" s="6">
        <f>IF(V256&lt;$X$2,T256, +payroll!F256 * $X$2)</f>
        <v>0</v>
      </c>
      <c r="Z256" s="6">
        <f t="shared" si="50"/>
        <v>0</v>
      </c>
      <c r="AB256" t="e">
        <f t="shared" si="51"/>
        <v>#DIV/0!</v>
      </c>
    </row>
    <row r="257" spans="1:28" hidden="1" outlineLevel="1" x14ac:dyDescent="0.2">
      <c r="A257" t="s">
        <v>430</v>
      </c>
      <c r="B257" t="s">
        <v>431</v>
      </c>
      <c r="D257" s="28">
        <v>0</v>
      </c>
      <c r="E257" s="28">
        <v>1</v>
      </c>
      <c r="F257" s="28">
        <v>0</v>
      </c>
      <c r="G257">
        <f t="shared" si="47"/>
        <v>1</v>
      </c>
      <c r="I257" s="25">
        <f t="shared" si="52"/>
        <v>0.33333333333333331</v>
      </c>
      <c r="J257" s="7">
        <f>+IFR!AD257</f>
        <v>3.3333333333333335E-3</v>
      </c>
      <c r="K257" s="15">
        <f t="shared" ref="K257:K262" si="54">IF(+J257&lt;$E$268,$I$268,IF(J257&gt;$E$270,$I$270,$I$269))</f>
        <v>0.95</v>
      </c>
      <c r="L257" s="25">
        <f t="shared" si="53"/>
        <v>0.31666666666666665</v>
      </c>
      <c r="M257" s="15">
        <v>1</v>
      </c>
      <c r="N257" s="15">
        <v>1</v>
      </c>
      <c r="P257" s="25">
        <f t="shared" si="48"/>
        <v>0.31666666666666665</v>
      </c>
      <c r="R257" s="4">
        <f t="shared" si="49"/>
        <v>4.3350194277318052E-5</v>
      </c>
      <c r="T257" s="6">
        <f>+R257*(assessment!$J$273*assessment!$E$3)</f>
        <v>300.47032886370022</v>
      </c>
      <c r="V257" s="7">
        <f>+T257/payroll!F257</f>
        <v>3.0306611589209031E-4</v>
      </c>
      <c r="X257" s="6">
        <f>IF(V257&lt;$X$2,T257, +payroll!F257 * $X$2)</f>
        <v>300.47032886370022</v>
      </c>
      <c r="Z257" s="6">
        <f t="shared" si="50"/>
        <v>0</v>
      </c>
      <c r="AB257">
        <f t="shared" si="51"/>
        <v>1</v>
      </c>
    </row>
    <row r="258" spans="1:28" hidden="1" outlineLevel="1" x14ac:dyDescent="0.2">
      <c r="A258" t="s">
        <v>432</v>
      </c>
      <c r="B258" t="s">
        <v>433</v>
      </c>
      <c r="D258" s="28">
        <v>0</v>
      </c>
      <c r="E258" s="28">
        <v>0</v>
      </c>
      <c r="F258" s="28">
        <v>0</v>
      </c>
      <c r="G258">
        <f t="shared" si="47"/>
        <v>0</v>
      </c>
      <c r="I258" s="25">
        <f t="shared" si="52"/>
        <v>0</v>
      </c>
      <c r="J258" s="7">
        <f>+IFR!AD258</f>
        <v>0</v>
      </c>
      <c r="K258" s="15">
        <f t="shared" si="54"/>
        <v>0.95</v>
      </c>
      <c r="L258" s="25">
        <f t="shared" si="53"/>
        <v>0</v>
      </c>
      <c r="M258" s="15">
        <v>1</v>
      </c>
      <c r="N258" s="15">
        <v>1</v>
      </c>
      <c r="P258" s="25">
        <f t="shared" si="48"/>
        <v>0</v>
      </c>
      <c r="R258" s="4">
        <f t="shared" si="49"/>
        <v>0</v>
      </c>
      <c r="T258" s="6">
        <f>+R258*(assessment!$J$273*assessment!$E$3)</f>
        <v>0</v>
      </c>
      <c r="V258" s="7">
        <f>+T258/payroll!F258</f>
        <v>0</v>
      </c>
      <c r="X258" s="6">
        <f>IF(V258&lt;$X$2,T258, +payroll!F258 * $X$2)</f>
        <v>0</v>
      </c>
      <c r="Z258" s="6">
        <f t="shared" si="50"/>
        <v>0</v>
      </c>
      <c r="AB258" t="e">
        <f t="shared" si="51"/>
        <v>#DIV/0!</v>
      </c>
    </row>
    <row r="259" spans="1:28" hidden="1" outlineLevel="1" x14ac:dyDescent="0.2">
      <c r="A259" t="s">
        <v>434</v>
      </c>
      <c r="B259" t="s">
        <v>435</v>
      </c>
      <c r="D259" s="28">
        <v>2</v>
      </c>
      <c r="E259" s="28">
        <v>2</v>
      </c>
      <c r="F259" s="28">
        <v>2</v>
      </c>
      <c r="G259">
        <f t="shared" si="47"/>
        <v>6</v>
      </c>
      <c r="I259" s="25">
        <f t="shared" si="52"/>
        <v>2</v>
      </c>
      <c r="J259" s="7">
        <f>+IFR!AD259</f>
        <v>1.8111895721297299E-2</v>
      </c>
      <c r="K259" s="15">
        <f t="shared" si="54"/>
        <v>0.95</v>
      </c>
      <c r="L259" s="25">
        <f t="shared" si="53"/>
        <v>1.9</v>
      </c>
      <c r="M259" s="15">
        <v>1</v>
      </c>
      <c r="N259" s="15">
        <v>1</v>
      </c>
      <c r="P259" s="25">
        <f t="shared" si="48"/>
        <v>1.9</v>
      </c>
      <c r="R259" s="4">
        <f t="shared" si="49"/>
        <v>2.6010116566390831E-4</v>
      </c>
      <c r="T259" s="6">
        <f>+R259*(assessment!$J$273*assessment!$E$3)</f>
        <v>1802.8219731822014</v>
      </c>
      <c r="V259" s="7">
        <f>+T259/payroll!F259</f>
        <v>3.9818605720422039E-4</v>
      </c>
      <c r="X259" s="6">
        <f>IF(V259&lt;$X$2,T259, +payroll!F259 * $X$2)</f>
        <v>1802.8219731822014</v>
      </c>
      <c r="Z259" s="6">
        <f t="shared" si="50"/>
        <v>0</v>
      </c>
      <c r="AB259">
        <f t="shared" si="51"/>
        <v>1</v>
      </c>
    </row>
    <row r="260" spans="1:28" hidden="1" outlineLevel="1" x14ac:dyDescent="0.2">
      <c r="A260" t="s">
        <v>436</v>
      </c>
      <c r="B260" t="s">
        <v>437</v>
      </c>
      <c r="D260" s="28">
        <v>0</v>
      </c>
      <c r="E260" s="28">
        <v>0</v>
      </c>
      <c r="F260" s="28">
        <v>0</v>
      </c>
      <c r="G260">
        <f t="shared" si="47"/>
        <v>0</v>
      </c>
      <c r="I260" s="25">
        <f t="shared" si="52"/>
        <v>0</v>
      </c>
      <c r="J260" s="7">
        <f>+IFR!AD260</f>
        <v>0</v>
      </c>
      <c r="K260" s="15">
        <f t="shared" si="54"/>
        <v>0.95</v>
      </c>
      <c r="L260" s="25">
        <f t="shared" si="53"/>
        <v>0</v>
      </c>
      <c r="M260" s="15">
        <v>1</v>
      </c>
      <c r="N260" s="15">
        <v>1</v>
      </c>
      <c r="P260" s="25">
        <f t="shared" si="48"/>
        <v>0</v>
      </c>
      <c r="R260" s="4">
        <f t="shared" si="49"/>
        <v>0</v>
      </c>
      <c r="T260" s="6">
        <f>+R260*(assessment!$J$273*assessment!$E$3)</f>
        <v>0</v>
      </c>
      <c r="V260" s="7">
        <f>+T260/payroll!F260</f>
        <v>0</v>
      </c>
      <c r="X260" s="6">
        <f>IF(V260&lt;$X$2,T260, +payroll!F260 * $X$2)</f>
        <v>0</v>
      </c>
      <c r="Z260" s="6">
        <f t="shared" si="50"/>
        <v>0</v>
      </c>
      <c r="AB260" t="e">
        <f t="shared" si="51"/>
        <v>#DIV/0!</v>
      </c>
    </row>
    <row r="261" spans="1:28" hidden="1" outlineLevel="1" x14ac:dyDescent="0.2">
      <c r="A261" t="s">
        <v>438</v>
      </c>
      <c r="B261" t="s">
        <v>439</v>
      </c>
      <c r="D261" s="28">
        <v>0</v>
      </c>
      <c r="E261" s="28">
        <v>0</v>
      </c>
      <c r="F261" s="28">
        <v>0</v>
      </c>
      <c r="G261">
        <f t="shared" si="47"/>
        <v>0</v>
      </c>
      <c r="I261" s="25">
        <f t="shared" si="52"/>
        <v>0</v>
      </c>
      <c r="J261" s="7">
        <f>+IFR!AD261</f>
        <v>0</v>
      </c>
      <c r="K261" s="15">
        <f t="shared" si="54"/>
        <v>0.95</v>
      </c>
      <c r="L261" s="25">
        <f t="shared" si="53"/>
        <v>0</v>
      </c>
      <c r="M261" s="15">
        <v>1</v>
      </c>
      <c r="N261" s="15">
        <v>1</v>
      </c>
      <c r="P261" s="25">
        <f t="shared" si="48"/>
        <v>0</v>
      </c>
      <c r="R261" s="4">
        <f t="shared" si="49"/>
        <v>0</v>
      </c>
      <c r="T261" s="6">
        <f>+R261*(assessment!$J$273*assessment!$E$3)</f>
        <v>0</v>
      </c>
      <c r="V261" s="7">
        <f>+T261/payroll!F261</f>
        <v>0</v>
      </c>
      <c r="X261" s="6">
        <f>IF(V261&lt;$X$2,T261, +payroll!F261 * $X$2)</f>
        <v>0</v>
      </c>
      <c r="Z261" s="6">
        <f t="shared" si="50"/>
        <v>0</v>
      </c>
      <c r="AB261" t="e">
        <f t="shared" si="51"/>
        <v>#DIV/0!</v>
      </c>
    </row>
    <row r="262" spans="1:28" hidden="1" outlineLevel="1" x14ac:dyDescent="0.2">
      <c r="A262" t="s">
        <v>440</v>
      </c>
      <c r="B262" t="s">
        <v>441</v>
      </c>
      <c r="D262" s="32">
        <v>0</v>
      </c>
      <c r="E262" s="32">
        <v>0</v>
      </c>
      <c r="F262" s="32">
        <v>0</v>
      </c>
      <c r="G262">
        <f t="shared" si="47"/>
        <v>0</v>
      </c>
      <c r="I262" s="33">
        <f t="shared" si="52"/>
        <v>0</v>
      </c>
      <c r="J262" s="31">
        <f>+IFR!AD262</f>
        <v>0</v>
      </c>
      <c r="K262" s="34">
        <f t="shared" si="54"/>
        <v>0.95</v>
      </c>
      <c r="L262" s="33">
        <f t="shared" si="53"/>
        <v>0</v>
      </c>
      <c r="M262" s="15">
        <v>1</v>
      </c>
      <c r="N262" s="15">
        <v>1</v>
      </c>
      <c r="P262" s="33">
        <f t="shared" si="48"/>
        <v>0</v>
      </c>
      <c r="R262" s="29">
        <f t="shared" si="49"/>
        <v>0</v>
      </c>
      <c r="T262" s="30">
        <f>+R262*(assessment!$J$273*assessment!$E$3)</f>
        <v>0</v>
      </c>
      <c r="V262" s="31">
        <f>+T262/payroll!F262</f>
        <v>0</v>
      </c>
      <c r="X262" s="30">
        <f>IF(V262&lt;$X$2,T262, +payroll!F262 * $X$2)</f>
        <v>0</v>
      </c>
      <c r="Z262" s="30">
        <f t="shared" si="50"/>
        <v>0</v>
      </c>
      <c r="AB262" t="e">
        <f t="shared" si="51"/>
        <v>#DIV/0!</v>
      </c>
    </row>
    <row r="263" spans="1:28" collapsed="1" x14ac:dyDescent="0.2">
      <c r="B263" t="s">
        <v>485</v>
      </c>
      <c r="D263" s="28">
        <f>SUBTOTAL(9,D142:D262)</f>
        <v>115</v>
      </c>
      <c r="E263" s="28">
        <f>SUBTOTAL(9,E142:E262)</f>
        <v>106</v>
      </c>
      <c r="F263" s="28">
        <f>SUBTOTAL(9,F142:F262)</f>
        <v>101</v>
      </c>
      <c r="G263">
        <f>SUBTOTAL(9,G142:G262)</f>
        <v>322</v>
      </c>
      <c r="I263" s="25">
        <f>SUBTOTAL(9,I142:I262)</f>
        <v>107.33333333333331</v>
      </c>
      <c r="J263" s="7">
        <f>+IFR!AD263</f>
        <v>1.5909181701729929E-2</v>
      </c>
      <c r="K263" s="15">
        <f>+L263/I263</f>
        <v>0.95885093167701929</v>
      </c>
      <c r="L263" s="25">
        <f>SUBTOTAL(9,L142:L262)</f>
        <v>102.91666666666671</v>
      </c>
      <c r="M263" s="15">
        <f>+P263/L263</f>
        <v>1</v>
      </c>
      <c r="N263" s="15"/>
      <c r="P263" s="25">
        <f>SUBTOTAL(9,P142:P262)</f>
        <v>102.91666666666671</v>
      </c>
      <c r="R263" s="4">
        <f>SUBTOTAL(9,R142:R262)</f>
        <v>1.4088813140128368E-2</v>
      </c>
      <c r="T263" s="6">
        <f>SUBTOTAL(9,T142:T262)</f>
        <v>97652.856880702588</v>
      </c>
      <c r="V263" s="7">
        <f>+T263/payroll!F263</f>
        <v>3.6518805957792187E-4</v>
      </c>
      <c r="X263" s="6">
        <f>SUBTOTAL(9,X142:X262)</f>
        <v>97652.856880702588</v>
      </c>
      <c r="Z263" s="6">
        <f>+T263-X263</f>
        <v>0</v>
      </c>
      <c r="AB263">
        <f>+X263/T263</f>
        <v>1</v>
      </c>
    </row>
    <row r="264" spans="1:28" x14ac:dyDescent="0.2">
      <c r="D264" s="32"/>
      <c r="E264" s="32"/>
      <c r="F264" s="32"/>
      <c r="G264" s="6">
        <f>SUM(G4:G262)</f>
        <v>21715</v>
      </c>
      <c r="J264" s="25"/>
      <c r="Z264" s="8"/>
    </row>
    <row r="265" spans="1:28" ht="13.5" thickBot="1" x14ac:dyDescent="0.25">
      <c r="D265" s="28">
        <f>SUBTOTAL(9,D4:D264)</f>
        <v>7378</v>
      </c>
      <c r="E265" s="28">
        <f>SUBTOTAL(9,E4:E264)</f>
        <v>7462</v>
      </c>
      <c r="F265" s="28">
        <f>SUBTOTAL(9,F4:F264)</f>
        <v>6951</v>
      </c>
      <c r="I265" s="24">
        <f>SUBTOTAL(9,I4:I264)</f>
        <v>7263.6666666666652</v>
      </c>
      <c r="J265" s="7">
        <f>+IFR!AD265</f>
        <v>3.825461280993421E-2</v>
      </c>
      <c r="K265" s="15">
        <f>+L265/I265</f>
        <v>1.0056697719241887</v>
      </c>
      <c r="L265" s="24">
        <f>SUBTOTAL(9,L4:L264)</f>
        <v>7304.8499999999967</v>
      </c>
      <c r="M265" s="15">
        <f>+P265/L265</f>
        <v>1</v>
      </c>
      <c r="N265" s="16"/>
      <c r="P265" s="24">
        <f>SUBTOTAL(9,P4:P264)</f>
        <v>7304.8499999999967</v>
      </c>
      <c r="R265" s="13">
        <f>SUBTOTAL(9,R5:R264)</f>
        <v>1.0000000000000016</v>
      </c>
      <c r="T265" s="11">
        <f>SUBTOTAL(9,T5:T264)</f>
        <v>6931233.7320000082</v>
      </c>
      <c r="V265" s="7">
        <f>+T265/payroll!F265</f>
        <v>8.2956423210276114E-4</v>
      </c>
      <c r="X265" s="11">
        <f>SUBTOTAL(9,X5:X264)</f>
        <v>6931233.7320000082</v>
      </c>
      <c r="Z265" s="6">
        <f>SUBTOTAL(9,Z4:Z264)</f>
        <v>0</v>
      </c>
    </row>
    <row r="266" spans="1:28" ht="13.5" thickTop="1" x14ac:dyDescent="0.2">
      <c r="J266" s="25"/>
    </row>
    <row r="267" spans="1:28" x14ac:dyDescent="0.2">
      <c r="B267" s="10" t="s">
        <v>472</v>
      </c>
    </row>
    <row r="268" spans="1:28" x14ac:dyDescent="0.2">
      <c r="B268" s="10" t="s">
        <v>473</v>
      </c>
      <c r="C268" s="42" t="s">
        <v>553</v>
      </c>
      <c r="D268" s="10" t="s">
        <v>474</v>
      </c>
      <c r="E268" s="26">
        <v>3.5000000000000003E-2</v>
      </c>
      <c r="H268" s="42" t="s">
        <v>552</v>
      </c>
      <c r="I268" s="17">
        <v>0.95</v>
      </c>
      <c r="R268"/>
      <c r="S268" s="4"/>
    </row>
    <row r="269" spans="1:28" x14ac:dyDescent="0.2">
      <c r="B269" s="10" t="s">
        <v>475</v>
      </c>
      <c r="C269" s="42" t="s">
        <v>553</v>
      </c>
      <c r="D269" s="27" t="s">
        <v>476</v>
      </c>
      <c r="E269" s="26"/>
      <c r="H269" s="42" t="s">
        <v>552</v>
      </c>
      <c r="I269" s="17">
        <v>1</v>
      </c>
      <c r="R269"/>
      <c r="S269" s="4"/>
    </row>
    <row r="270" spans="1:28" x14ac:dyDescent="0.2">
      <c r="B270" s="10" t="s">
        <v>477</v>
      </c>
      <c r="C270" s="42" t="s">
        <v>553</v>
      </c>
      <c r="D270" s="10" t="s">
        <v>500</v>
      </c>
      <c r="E270" s="27">
        <v>7.4999999999999997E-2</v>
      </c>
      <c r="H270" s="42" t="s">
        <v>552</v>
      </c>
      <c r="I270" s="17">
        <v>1.05</v>
      </c>
      <c r="R270"/>
      <c r="S270" s="4"/>
    </row>
    <row r="271" spans="1:28" x14ac:dyDescent="0.2">
      <c r="T271" s="6"/>
    </row>
  </sheetData>
  <phoneticPr fontId="6" type="noConversion"/>
  <printOptions horizontalCentered="1"/>
  <pageMargins left="0.17" right="0.16" top="0.75" bottom="0.5" header="0.25" footer="0.25"/>
  <pageSetup scale="90" orientation="landscape" horizontalDpi="4294967292" verticalDpi="200" r:id="rId1"/>
  <headerFooter alignWithMargins="0">
    <oddHeader>&amp;C&amp;"Arial,Bold"&amp;14Claim Number Data
FY 2014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269"/>
  <sheetViews>
    <sheetView workbookViewId="0">
      <pane xSplit="2" ySplit="3" topLeftCell="C111" activePane="bottomRight" state="frozen"/>
      <selection activeCell="D52" sqref="D52"/>
      <selection pane="topRight" activeCell="D52" sqref="D52"/>
      <selection pane="bottomLeft" activeCell="D52" sqref="D52"/>
      <selection pane="bottomRight" activeCell="B267" sqref="B267"/>
    </sheetView>
  </sheetViews>
  <sheetFormatPr defaultRowHeight="12.75" outlineLevelRow="1" x14ac:dyDescent="0.2"/>
  <cols>
    <col min="1" max="1" width="6.28515625" customWidth="1"/>
    <col min="2" max="2" width="29.42578125" customWidth="1"/>
    <col min="3" max="4" width="13.28515625" customWidth="1"/>
    <col min="5" max="5" width="13.42578125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.42578125" bestFit="1" customWidth="1"/>
    <col min="19" max="19" width="1.85546875" customWidth="1"/>
    <col min="21" max="21" width="1.5703125" customWidth="1"/>
    <col min="22" max="22" width="6.85546875" customWidth="1"/>
    <col min="24" max="24" width="1.5703125" customWidth="1"/>
  </cols>
  <sheetData>
    <row r="1" spans="1:24" x14ac:dyDescent="0.2">
      <c r="H1" s="1"/>
      <c r="L1" s="1"/>
      <c r="N1" s="1" t="s">
        <v>454</v>
      </c>
      <c r="R1" s="1" t="s">
        <v>447</v>
      </c>
    </row>
    <row r="2" spans="1:24" x14ac:dyDescent="0.2">
      <c r="A2" s="20" t="s">
        <v>462</v>
      </c>
      <c r="B2" s="20"/>
      <c r="G2" s="1" t="s">
        <v>444</v>
      </c>
      <c r="H2" s="1" t="s">
        <v>456</v>
      </c>
      <c r="J2" s="1" t="s">
        <v>445</v>
      </c>
      <c r="L2" s="1" t="s">
        <v>3</v>
      </c>
      <c r="N2" s="1" t="s">
        <v>3</v>
      </c>
      <c r="P2" s="1" t="s">
        <v>4</v>
      </c>
      <c r="R2" s="14">
        <v>0.04</v>
      </c>
      <c r="T2" s="1"/>
    </row>
    <row r="3" spans="1:24" x14ac:dyDescent="0.2">
      <c r="A3" s="12" t="s">
        <v>460</v>
      </c>
      <c r="B3" s="12" t="s">
        <v>461</v>
      </c>
      <c r="C3" s="12" t="s">
        <v>562</v>
      </c>
      <c r="D3" s="12" t="s">
        <v>567</v>
      </c>
      <c r="E3" s="12" t="s">
        <v>574</v>
      </c>
      <c r="F3" s="12"/>
      <c r="G3" s="12" t="s">
        <v>455</v>
      </c>
      <c r="H3" s="12" t="s">
        <v>457</v>
      </c>
      <c r="J3" s="12" t="s">
        <v>455</v>
      </c>
      <c r="K3" s="12"/>
      <c r="L3" s="12" t="s">
        <v>5</v>
      </c>
      <c r="M3" s="12"/>
      <c r="N3" s="12" t="s">
        <v>6</v>
      </c>
      <c r="O3" s="12"/>
      <c r="P3" s="12" t="s">
        <v>1</v>
      </c>
      <c r="Q3" s="12"/>
      <c r="R3" s="12" t="s">
        <v>452</v>
      </c>
      <c r="S3" s="12"/>
      <c r="T3" s="12" t="s">
        <v>453</v>
      </c>
      <c r="U3" s="12"/>
      <c r="V3" s="12"/>
      <c r="W3" s="12"/>
      <c r="X3" s="12"/>
    </row>
    <row r="4" spans="1:24" x14ac:dyDescent="0.2">
      <c r="H4" s="7"/>
      <c r="L4" s="4"/>
    </row>
    <row r="5" spans="1:24" x14ac:dyDescent="0.2">
      <c r="A5" t="s">
        <v>7</v>
      </c>
      <c r="B5" t="s">
        <v>521</v>
      </c>
      <c r="C5" s="17">
        <v>526.78</v>
      </c>
      <c r="D5" s="17">
        <v>13064.619999999999</v>
      </c>
      <c r="E5" s="17">
        <v>2348.62</v>
      </c>
      <c r="F5" s="17"/>
      <c r="G5" s="17">
        <f>IF(SUM(C5:E5)&gt;0,AVERAGE(C5:E5),0)</f>
        <v>5313.34</v>
      </c>
      <c r="H5" s="15">
        <v>1</v>
      </c>
      <c r="J5" s="17">
        <f t="shared" ref="J5:J55" si="0">+G5*H5</f>
        <v>5313.34</v>
      </c>
      <c r="L5" s="4">
        <f t="shared" ref="L5:L37" si="1">+J5/$J$265</f>
        <v>1.2721376043713458E-4</v>
      </c>
      <c r="N5" s="17">
        <f>+L5*(assessment!$J$273*assessment!$F$3)</f>
        <v>3526.993230065737</v>
      </c>
      <c r="P5" s="7">
        <f>+N5/payroll!F5</f>
        <v>1.4244406994759452E-4</v>
      </c>
      <c r="R5" s="17">
        <f>IF(P5&lt;$R$2,N5, +payroll!F5 * $R$2)</f>
        <v>3526.993230065737</v>
      </c>
      <c r="T5" s="6">
        <f t="shared" ref="T5:T55" si="2">+N5-R5</f>
        <v>0</v>
      </c>
      <c r="V5">
        <f t="shared" ref="V5:V55" si="3">+R5/N5</f>
        <v>1</v>
      </c>
    </row>
    <row r="6" spans="1:24" x14ac:dyDescent="0.2">
      <c r="A6" t="s">
        <v>8</v>
      </c>
      <c r="B6" t="s">
        <v>522</v>
      </c>
      <c r="C6" s="17">
        <v>0</v>
      </c>
      <c r="D6" s="17">
        <v>0</v>
      </c>
      <c r="E6" s="17">
        <v>0</v>
      </c>
      <c r="F6" s="17"/>
      <c r="G6" s="17">
        <f t="shared" ref="G6:G69" si="4">IF(SUM(C6:E6)&gt;0,AVERAGE(C6:E6),0)</f>
        <v>0</v>
      </c>
      <c r="H6" s="15">
        <v>1</v>
      </c>
      <c r="J6" s="17">
        <f t="shared" si="0"/>
        <v>0</v>
      </c>
      <c r="L6" s="4">
        <f t="shared" si="1"/>
        <v>0</v>
      </c>
      <c r="N6" s="17">
        <f>+L6*(assessment!$J$273*assessment!$F$3)</f>
        <v>0</v>
      </c>
      <c r="P6" s="7">
        <f>+N6/payroll!F6</f>
        <v>0</v>
      </c>
      <c r="R6" s="17">
        <f>IF(P6&lt;$R$2,N6, +payroll!F6 * $R$2)</f>
        <v>0</v>
      </c>
      <c r="T6" s="6">
        <f t="shared" si="2"/>
        <v>0</v>
      </c>
      <c r="V6" t="e">
        <f t="shared" si="3"/>
        <v>#DIV/0!</v>
      </c>
    </row>
    <row r="7" spans="1:24" x14ac:dyDescent="0.2">
      <c r="A7" t="s">
        <v>9</v>
      </c>
      <c r="B7" t="s">
        <v>10</v>
      </c>
      <c r="C7" s="17">
        <v>10856.42</v>
      </c>
      <c r="D7" s="17">
        <v>959.19999999999993</v>
      </c>
      <c r="E7" s="17">
        <v>0</v>
      </c>
      <c r="F7" s="17"/>
      <c r="G7" s="17">
        <f t="shared" si="4"/>
        <v>3938.5400000000004</v>
      </c>
      <c r="H7" s="15">
        <v>1</v>
      </c>
      <c r="J7" s="17">
        <f t="shared" si="0"/>
        <v>3938.5400000000004</v>
      </c>
      <c r="L7" s="4">
        <f t="shared" si="1"/>
        <v>9.4297839782899668E-5</v>
      </c>
      <c r="N7" s="17">
        <f>+L7*(assessment!$J$273*assessment!$F$3)</f>
        <v>2614.4014718318631</v>
      </c>
      <c r="P7" s="7">
        <f>+N7/payroll!F7</f>
        <v>1.0539047957765259E-4</v>
      </c>
      <c r="R7" s="17">
        <f>IF(P7&lt;$R$2,N7, +payroll!F7 * $R$2)</f>
        <v>2614.4014718318631</v>
      </c>
      <c r="T7" s="6">
        <f t="shared" si="2"/>
        <v>0</v>
      </c>
      <c r="V7">
        <f t="shared" si="3"/>
        <v>1</v>
      </c>
    </row>
    <row r="8" spans="1:24" x14ac:dyDescent="0.2">
      <c r="A8" t="s">
        <v>11</v>
      </c>
      <c r="B8" t="s">
        <v>12</v>
      </c>
      <c r="C8" s="17">
        <v>0</v>
      </c>
      <c r="D8" s="17">
        <v>0</v>
      </c>
      <c r="E8" s="17">
        <v>0</v>
      </c>
      <c r="F8" s="17"/>
      <c r="G8" s="17">
        <f t="shared" si="4"/>
        <v>0</v>
      </c>
      <c r="H8" s="15">
        <v>1</v>
      </c>
      <c r="J8" s="17">
        <f t="shared" si="0"/>
        <v>0</v>
      </c>
      <c r="L8" s="4">
        <f t="shared" si="1"/>
        <v>0</v>
      </c>
      <c r="N8" s="17">
        <f>+L8*(assessment!$J$273*assessment!$F$3)</f>
        <v>0</v>
      </c>
      <c r="P8" s="7">
        <f>+N8/payroll!F8</f>
        <v>0</v>
      </c>
      <c r="R8" s="17">
        <f>IF(P8&lt;$R$2,N8, +payroll!F8 * $R$2)</f>
        <v>0</v>
      </c>
      <c r="T8" s="6">
        <f t="shared" si="2"/>
        <v>0</v>
      </c>
      <c r="V8" t="e">
        <f t="shared" si="3"/>
        <v>#DIV/0!</v>
      </c>
    </row>
    <row r="9" spans="1:24" x14ac:dyDescent="0.2">
      <c r="A9" t="s">
        <v>13</v>
      </c>
      <c r="B9" t="s">
        <v>14</v>
      </c>
      <c r="C9" s="17">
        <v>0</v>
      </c>
      <c r="D9" s="17">
        <v>0</v>
      </c>
      <c r="E9" s="17">
        <v>0</v>
      </c>
      <c r="F9" s="17"/>
      <c r="G9" s="17">
        <f t="shared" si="4"/>
        <v>0</v>
      </c>
      <c r="H9" s="15">
        <v>1</v>
      </c>
      <c r="J9" s="17">
        <f t="shared" si="0"/>
        <v>0</v>
      </c>
      <c r="L9" s="4">
        <f t="shared" si="1"/>
        <v>0</v>
      </c>
      <c r="N9" s="17">
        <f>+L9*(assessment!$J$273*assessment!$F$3)</f>
        <v>0</v>
      </c>
      <c r="P9" s="7">
        <f>+N9/payroll!F9</f>
        <v>0</v>
      </c>
      <c r="R9" s="17">
        <f>IF(P9&lt;$R$2,N9, +payroll!F9 * $R$2)</f>
        <v>0</v>
      </c>
      <c r="T9" s="6">
        <f t="shared" si="2"/>
        <v>0</v>
      </c>
      <c r="V9" t="e">
        <f t="shared" si="3"/>
        <v>#DIV/0!</v>
      </c>
    </row>
    <row r="10" spans="1:24" x14ac:dyDescent="0.2">
      <c r="A10" t="s">
        <v>15</v>
      </c>
      <c r="B10" t="s">
        <v>16</v>
      </c>
      <c r="C10" s="17">
        <v>0</v>
      </c>
      <c r="D10" s="17">
        <v>0</v>
      </c>
      <c r="E10" s="17">
        <v>0</v>
      </c>
      <c r="F10" s="17"/>
      <c r="G10" s="17">
        <f t="shared" si="4"/>
        <v>0</v>
      </c>
      <c r="H10" s="15">
        <v>1</v>
      </c>
      <c r="J10" s="17">
        <f t="shared" si="0"/>
        <v>0</v>
      </c>
      <c r="L10" s="4">
        <f t="shared" si="1"/>
        <v>0</v>
      </c>
      <c r="N10" s="17">
        <f>+L10*(assessment!$J$273*assessment!$F$3)</f>
        <v>0</v>
      </c>
      <c r="P10" s="7">
        <f>+N10/payroll!F10</f>
        <v>0</v>
      </c>
      <c r="R10" s="17">
        <f>IF(P10&lt;$R$2,N10, +payroll!F10 * $R$2)</f>
        <v>0</v>
      </c>
      <c r="T10" s="6">
        <f t="shared" si="2"/>
        <v>0</v>
      </c>
      <c r="V10" t="e">
        <f t="shared" si="3"/>
        <v>#DIV/0!</v>
      </c>
    </row>
    <row r="11" spans="1:24" x14ac:dyDescent="0.2">
      <c r="A11" t="s">
        <v>17</v>
      </c>
      <c r="B11" t="s">
        <v>18</v>
      </c>
      <c r="C11" s="17">
        <v>39.5</v>
      </c>
      <c r="D11" s="17">
        <v>395.51</v>
      </c>
      <c r="E11" s="17">
        <v>0</v>
      </c>
      <c r="F11" s="17"/>
      <c r="G11" s="17">
        <f t="shared" si="4"/>
        <v>145.00333333333333</v>
      </c>
      <c r="H11" s="15">
        <v>1</v>
      </c>
      <c r="J11" s="17">
        <f t="shared" si="0"/>
        <v>145.00333333333333</v>
      </c>
      <c r="L11" s="4">
        <f t="shared" si="1"/>
        <v>3.471718224177756E-6</v>
      </c>
      <c r="N11" s="17">
        <f>+L11*(assessment!$J$273*assessment!$F$3)</f>
        <v>96.253161853679998</v>
      </c>
      <c r="P11" s="7">
        <f>+N11/payroll!F11</f>
        <v>1.8361030894521404E-5</v>
      </c>
      <c r="R11" s="17">
        <f>IF(P11&lt;$R$2,N11, +payroll!F11 * $R$2)</f>
        <v>96.253161853679998</v>
      </c>
      <c r="T11" s="6">
        <f t="shared" si="2"/>
        <v>0</v>
      </c>
      <c r="V11">
        <f t="shared" si="3"/>
        <v>1</v>
      </c>
    </row>
    <row r="12" spans="1:24" x14ac:dyDescent="0.2">
      <c r="A12" t="s">
        <v>19</v>
      </c>
      <c r="B12" t="s">
        <v>20</v>
      </c>
      <c r="C12" s="17">
        <v>12.38</v>
      </c>
      <c r="D12" s="17">
        <v>0</v>
      </c>
      <c r="E12" s="17">
        <v>0</v>
      </c>
      <c r="F12" s="17"/>
      <c r="G12" s="17">
        <f t="shared" si="4"/>
        <v>4.1266666666666669</v>
      </c>
      <c r="H12" s="15">
        <v>1</v>
      </c>
      <c r="J12" s="17">
        <f t="shared" si="0"/>
        <v>4.1266666666666669</v>
      </c>
      <c r="L12" s="4">
        <f t="shared" si="1"/>
        <v>9.8802031252892162E-8</v>
      </c>
      <c r="N12" s="17">
        <f>+L12*(assessment!$J$273*assessment!$F$3)</f>
        <v>2.7392798872406576</v>
      </c>
      <c r="P12" s="7">
        <f>+N12/payroll!F12</f>
        <v>2.3564502019486755E-6</v>
      </c>
      <c r="R12" s="17">
        <f>IF(P12&lt;$R$2,N12, +payroll!F12 * $R$2)</f>
        <v>2.7392798872406576</v>
      </c>
      <c r="T12" s="6">
        <f t="shared" si="2"/>
        <v>0</v>
      </c>
      <c r="V12">
        <f t="shared" si="3"/>
        <v>1</v>
      </c>
    </row>
    <row r="13" spans="1:24" x14ac:dyDescent="0.2">
      <c r="A13" t="s">
        <v>21</v>
      </c>
      <c r="B13" t="s">
        <v>22</v>
      </c>
      <c r="C13" s="17">
        <v>0</v>
      </c>
      <c r="D13" s="17">
        <v>0</v>
      </c>
      <c r="E13" s="17">
        <v>0</v>
      </c>
      <c r="F13" s="17"/>
      <c r="G13" s="17">
        <f t="shared" si="4"/>
        <v>0</v>
      </c>
      <c r="H13" s="15">
        <v>1</v>
      </c>
      <c r="J13" s="17">
        <f t="shared" si="0"/>
        <v>0</v>
      </c>
      <c r="L13" s="4">
        <f t="shared" si="1"/>
        <v>0</v>
      </c>
      <c r="N13" s="17">
        <f>+L13*(assessment!$J$273*assessment!$F$3)</f>
        <v>0</v>
      </c>
      <c r="P13" s="7">
        <f>+N13/payroll!F13</f>
        <v>0</v>
      </c>
      <c r="R13" s="17">
        <f>IF(P13&lt;$R$2,N13, +payroll!F13 * $R$2)</f>
        <v>0</v>
      </c>
      <c r="T13" s="6">
        <f t="shared" si="2"/>
        <v>0</v>
      </c>
      <c r="V13" t="e">
        <f t="shared" si="3"/>
        <v>#DIV/0!</v>
      </c>
    </row>
    <row r="14" spans="1:24" x14ac:dyDescent="0.2">
      <c r="A14" t="s">
        <v>23</v>
      </c>
      <c r="B14" t="s">
        <v>24</v>
      </c>
      <c r="C14" s="17">
        <v>60.49</v>
      </c>
      <c r="D14" s="17">
        <v>0</v>
      </c>
      <c r="E14" s="17">
        <v>1677.73</v>
      </c>
      <c r="F14" s="17"/>
      <c r="G14" s="17">
        <f t="shared" si="4"/>
        <v>579.40666666666664</v>
      </c>
      <c r="H14" s="15">
        <v>1</v>
      </c>
      <c r="J14" s="17">
        <f t="shared" si="0"/>
        <v>579.40666666666664</v>
      </c>
      <c r="L14" s="4">
        <f t="shared" si="1"/>
        <v>1.3872347880807933E-5</v>
      </c>
      <c r="N14" s="17">
        <f>+L14*(assessment!$J$273*assessment!$F$3)</f>
        <v>384.60994229397863</v>
      </c>
      <c r="P14" s="7">
        <f>+N14/payroll!F14</f>
        <v>2.8961584592633076E-5</v>
      </c>
      <c r="R14" s="17">
        <f>IF(P14&lt;$R$2,N14, +payroll!F14 * $R$2)</f>
        <v>384.60994229397863</v>
      </c>
      <c r="T14" s="6">
        <f t="shared" si="2"/>
        <v>0</v>
      </c>
      <c r="V14">
        <f t="shared" si="3"/>
        <v>1</v>
      </c>
    </row>
    <row r="15" spans="1:24" x14ac:dyDescent="0.2">
      <c r="A15" t="s">
        <v>25</v>
      </c>
      <c r="B15" t="s">
        <v>26</v>
      </c>
      <c r="C15" s="17">
        <v>0</v>
      </c>
      <c r="D15" s="17">
        <v>0</v>
      </c>
      <c r="E15" s="17">
        <v>0</v>
      </c>
      <c r="F15" s="17"/>
      <c r="G15" s="17">
        <f t="shared" si="4"/>
        <v>0</v>
      </c>
      <c r="H15" s="15">
        <v>1</v>
      </c>
      <c r="J15" s="17">
        <f t="shared" si="0"/>
        <v>0</v>
      </c>
      <c r="L15" s="4">
        <f t="shared" si="1"/>
        <v>0</v>
      </c>
      <c r="N15" s="17">
        <f>+L15*(assessment!$J$273*assessment!$F$3)</f>
        <v>0</v>
      </c>
      <c r="P15" s="7">
        <f>+N15/payroll!F15</f>
        <v>0</v>
      </c>
      <c r="R15" s="17">
        <f>IF(P15&lt;$R$2,N15, +payroll!F15 * $R$2)</f>
        <v>0</v>
      </c>
      <c r="T15" s="6">
        <f t="shared" si="2"/>
        <v>0</v>
      </c>
      <c r="V15" t="e">
        <f t="shared" si="3"/>
        <v>#DIV/0!</v>
      </c>
    </row>
    <row r="16" spans="1:24" x14ac:dyDescent="0.2">
      <c r="A16" t="s">
        <v>555</v>
      </c>
      <c r="B16" t="s">
        <v>556</v>
      </c>
      <c r="C16" s="17">
        <v>0</v>
      </c>
      <c r="D16" s="17">
        <v>190</v>
      </c>
      <c r="E16" s="17">
        <v>0</v>
      </c>
      <c r="F16" s="17"/>
      <c r="G16" s="17">
        <f t="shared" si="4"/>
        <v>63.333333333333336</v>
      </c>
      <c r="H16" s="15">
        <v>1</v>
      </c>
      <c r="J16" s="17">
        <f>+G16*H16</f>
        <v>63.333333333333336</v>
      </c>
      <c r="L16" s="4">
        <f>+J16/$J$265</f>
        <v>1.5163478140589266E-6</v>
      </c>
      <c r="N16" s="17">
        <f>+L16*(assessment!$J$273*assessment!$F$3)</f>
        <v>42.040644472998785</v>
      </c>
      <c r="P16" s="7">
        <f>+N16/payroll!F16</f>
        <v>7.3931629543144686E-5</v>
      </c>
      <c r="R16" s="17">
        <f>IF(P16&lt;$R$2,N16, +payroll!F16 * $R$2)</f>
        <v>42.040644472998785</v>
      </c>
      <c r="T16" s="6">
        <f>+N16-R16</f>
        <v>0</v>
      </c>
      <c r="V16">
        <f>+R16/N16</f>
        <v>1</v>
      </c>
    </row>
    <row r="17" spans="1:22" x14ac:dyDescent="0.2">
      <c r="A17" t="s">
        <v>27</v>
      </c>
      <c r="B17" t="s">
        <v>523</v>
      </c>
      <c r="C17" s="17">
        <v>0</v>
      </c>
      <c r="D17" s="17">
        <v>0</v>
      </c>
      <c r="E17" s="17">
        <v>0</v>
      </c>
      <c r="F17" s="17"/>
      <c r="G17" s="17">
        <f t="shared" si="4"/>
        <v>0</v>
      </c>
      <c r="H17" s="15">
        <v>1</v>
      </c>
      <c r="J17" s="17">
        <f t="shared" si="0"/>
        <v>0</v>
      </c>
      <c r="L17" s="4">
        <f t="shared" si="1"/>
        <v>0</v>
      </c>
      <c r="N17" s="17">
        <f>+L17*(assessment!$J$273*assessment!$F$3)</f>
        <v>0</v>
      </c>
      <c r="P17" s="7">
        <f>+N17/payroll!F17</f>
        <v>0</v>
      </c>
      <c r="R17" s="17">
        <f>IF(P17&lt;$R$2,N17, +payroll!F17 * $R$2)</f>
        <v>0</v>
      </c>
      <c r="T17" s="6">
        <f t="shared" si="2"/>
        <v>0</v>
      </c>
      <c r="V17" t="e">
        <f t="shared" si="3"/>
        <v>#DIV/0!</v>
      </c>
    </row>
    <row r="18" spans="1:22" x14ac:dyDescent="0.2">
      <c r="A18" t="s">
        <v>28</v>
      </c>
      <c r="B18" t="s">
        <v>524</v>
      </c>
      <c r="C18" s="17">
        <v>0</v>
      </c>
      <c r="D18" s="17">
        <v>0</v>
      </c>
      <c r="E18" s="17">
        <v>0</v>
      </c>
      <c r="F18" s="17"/>
      <c r="G18" s="17">
        <f t="shared" si="4"/>
        <v>0</v>
      </c>
      <c r="H18" s="15">
        <v>1</v>
      </c>
      <c r="J18" s="17">
        <f t="shared" si="0"/>
        <v>0</v>
      </c>
      <c r="L18" s="4">
        <f t="shared" si="1"/>
        <v>0</v>
      </c>
      <c r="N18" s="17">
        <f>+L18*(assessment!$J$273*assessment!$F$3)</f>
        <v>0</v>
      </c>
      <c r="P18" s="7">
        <f>+N18/payroll!F18</f>
        <v>0</v>
      </c>
      <c r="R18" s="17">
        <f>IF(P18&lt;$R$2,N18, +payroll!F18 * $R$2)</f>
        <v>0</v>
      </c>
      <c r="T18" s="6">
        <f t="shared" si="2"/>
        <v>0</v>
      </c>
      <c r="V18" t="e">
        <f t="shared" si="3"/>
        <v>#DIV/0!</v>
      </c>
    </row>
    <row r="19" spans="1:22" x14ac:dyDescent="0.2">
      <c r="A19" t="s">
        <v>29</v>
      </c>
      <c r="B19" t="s">
        <v>525</v>
      </c>
      <c r="C19" s="17">
        <v>0</v>
      </c>
      <c r="D19" s="17">
        <v>0</v>
      </c>
      <c r="E19" s="17">
        <v>0</v>
      </c>
      <c r="F19" s="17"/>
      <c r="G19" s="17">
        <f t="shared" si="4"/>
        <v>0</v>
      </c>
      <c r="H19" s="15">
        <v>1</v>
      </c>
      <c r="J19" s="17">
        <f t="shared" si="0"/>
        <v>0</v>
      </c>
      <c r="L19" s="4">
        <f t="shared" si="1"/>
        <v>0</v>
      </c>
      <c r="N19" s="17">
        <f>+L19*(assessment!$J$273*assessment!$F$3)</f>
        <v>0</v>
      </c>
      <c r="P19" s="7">
        <f>+N19/payroll!F19</f>
        <v>0</v>
      </c>
      <c r="R19" s="17">
        <f>IF(P19&lt;$R$2,N19, +payroll!F19 * $R$2)</f>
        <v>0</v>
      </c>
      <c r="T19" s="6">
        <f t="shared" si="2"/>
        <v>0</v>
      </c>
      <c r="V19" t="e">
        <f t="shared" si="3"/>
        <v>#DIV/0!</v>
      </c>
    </row>
    <row r="20" spans="1:22" x14ac:dyDescent="0.2">
      <c r="A20" t="s">
        <v>30</v>
      </c>
      <c r="B20" t="s">
        <v>526</v>
      </c>
      <c r="C20" s="17">
        <v>3076.77</v>
      </c>
      <c r="D20" s="17">
        <v>0</v>
      </c>
      <c r="E20" s="17">
        <v>0</v>
      </c>
      <c r="F20" s="17"/>
      <c r="G20" s="17">
        <f t="shared" si="4"/>
        <v>1025.5899999999999</v>
      </c>
      <c r="H20" s="15">
        <v>1</v>
      </c>
      <c r="J20" s="17">
        <f t="shared" si="0"/>
        <v>1025.5899999999999</v>
      </c>
      <c r="L20" s="4">
        <f t="shared" si="1"/>
        <v>2.455501823085307E-5</v>
      </c>
      <c r="N20" s="17">
        <f>+L20*(assessment!$J$273*assessment!$F$3)</f>
        <v>680.7862826062551</v>
      </c>
      <c r="P20" s="7">
        <f>+N20/payroll!F20</f>
        <v>2.535615984294216E-4</v>
      </c>
      <c r="R20" s="17">
        <f>IF(P20&lt;$R$2,N20, +payroll!F20 * $R$2)</f>
        <v>680.7862826062551</v>
      </c>
      <c r="T20" s="6">
        <f t="shared" si="2"/>
        <v>0</v>
      </c>
      <c r="V20">
        <f t="shared" si="3"/>
        <v>1</v>
      </c>
    </row>
    <row r="21" spans="1:22" x14ac:dyDescent="0.2">
      <c r="A21" t="s">
        <v>31</v>
      </c>
      <c r="B21" t="s">
        <v>527</v>
      </c>
      <c r="C21" s="17">
        <v>0</v>
      </c>
      <c r="D21" s="17">
        <v>0</v>
      </c>
      <c r="E21" s="17">
        <v>0</v>
      </c>
      <c r="F21" s="17"/>
      <c r="G21" s="17">
        <f t="shared" si="4"/>
        <v>0</v>
      </c>
      <c r="H21" s="15">
        <v>1</v>
      </c>
      <c r="J21" s="17">
        <f t="shared" si="0"/>
        <v>0</v>
      </c>
      <c r="L21" s="4">
        <f t="shared" si="1"/>
        <v>0</v>
      </c>
      <c r="N21" s="17">
        <f>+L21*(assessment!$J$273*assessment!$F$3)</f>
        <v>0</v>
      </c>
      <c r="P21" s="7">
        <f>+N21/payroll!F21</f>
        <v>0</v>
      </c>
      <c r="R21" s="17">
        <f>IF(P21&lt;$R$2,N21, +payroll!F21 * $R$2)</f>
        <v>0</v>
      </c>
      <c r="T21" s="6">
        <f t="shared" si="2"/>
        <v>0</v>
      </c>
      <c r="V21" t="e">
        <f t="shared" si="3"/>
        <v>#DIV/0!</v>
      </c>
    </row>
    <row r="22" spans="1:22" x14ac:dyDescent="0.2">
      <c r="A22" t="s">
        <v>32</v>
      </c>
      <c r="B22" t="s">
        <v>528</v>
      </c>
      <c r="C22" s="17">
        <v>0</v>
      </c>
      <c r="D22" s="17">
        <v>0</v>
      </c>
      <c r="E22" s="17">
        <v>0</v>
      </c>
      <c r="F22" s="17"/>
      <c r="G22" s="17">
        <f t="shared" si="4"/>
        <v>0</v>
      </c>
      <c r="H22" s="15">
        <v>1</v>
      </c>
      <c r="J22" s="17">
        <f t="shared" si="0"/>
        <v>0</v>
      </c>
      <c r="L22" s="4">
        <f t="shared" si="1"/>
        <v>0</v>
      </c>
      <c r="N22" s="17">
        <f>+L22*(assessment!$J$273*assessment!$F$3)</f>
        <v>0</v>
      </c>
      <c r="P22" s="7">
        <f>+N22/payroll!F22</f>
        <v>0</v>
      </c>
      <c r="R22" s="17">
        <f>IF(P22&lt;$R$2,N22, +payroll!F22 * $R$2)</f>
        <v>0</v>
      </c>
      <c r="T22" s="6">
        <f t="shared" si="2"/>
        <v>0</v>
      </c>
      <c r="V22" t="e">
        <f t="shared" si="3"/>
        <v>#DIV/0!</v>
      </c>
    </row>
    <row r="23" spans="1:22" x14ac:dyDescent="0.2">
      <c r="A23" t="s">
        <v>33</v>
      </c>
      <c r="B23" t="s">
        <v>529</v>
      </c>
      <c r="C23" s="17">
        <v>0</v>
      </c>
      <c r="D23" s="17">
        <v>0</v>
      </c>
      <c r="E23" s="17">
        <v>0</v>
      </c>
      <c r="F23" s="17"/>
      <c r="G23" s="17">
        <f t="shared" si="4"/>
        <v>0</v>
      </c>
      <c r="H23" s="15">
        <v>1</v>
      </c>
      <c r="J23" s="17">
        <f t="shared" si="0"/>
        <v>0</v>
      </c>
      <c r="L23" s="4">
        <f t="shared" si="1"/>
        <v>0</v>
      </c>
      <c r="N23" s="17">
        <f>+L23*(assessment!$J$273*assessment!$F$3)</f>
        <v>0</v>
      </c>
      <c r="P23" s="7">
        <f>+N23/payroll!F23</f>
        <v>0</v>
      </c>
      <c r="R23" s="17">
        <f>IF(P23&lt;$R$2,N23, +payroll!F23 * $R$2)</f>
        <v>0</v>
      </c>
      <c r="T23" s="6">
        <f t="shared" si="2"/>
        <v>0</v>
      </c>
      <c r="V23" t="e">
        <f t="shared" si="3"/>
        <v>#DIV/0!</v>
      </c>
    </row>
    <row r="24" spans="1:22" x14ac:dyDescent="0.2">
      <c r="A24" t="s">
        <v>34</v>
      </c>
      <c r="B24" t="s">
        <v>530</v>
      </c>
      <c r="C24" s="17">
        <v>0</v>
      </c>
      <c r="D24" s="17">
        <v>0</v>
      </c>
      <c r="E24" s="17">
        <v>0</v>
      </c>
      <c r="F24" s="17"/>
      <c r="G24" s="17">
        <f t="shared" si="4"/>
        <v>0</v>
      </c>
      <c r="H24" s="15">
        <v>1</v>
      </c>
      <c r="J24" s="17">
        <f t="shared" si="0"/>
        <v>0</v>
      </c>
      <c r="L24" s="4">
        <f t="shared" si="1"/>
        <v>0</v>
      </c>
      <c r="N24" s="17">
        <f>+L24*(assessment!$J$273*assessment!$F$3)</f>
        <v>0</v>
      </c>
      <c r="P24" s="7">
        <f>+N24/payroll!F24</f>
        <v>0</v>
      </c>
      <c r="R24" s="17">
        <f>IF(P24&lt;$R$2,N24, +payroll!F24 * $R$2)</f>
        <v>0</v>
      </c>
      <c r="T24" s="6">
        <f t="shared" si="2"/>
        <v>0</v>
      </c>
      <c r="V24" t="e">
        <f t="shared" si="3"/>
        <v>#DIV/0!</v>
      </c>
    </row>
    <row r="25" spans="1:22" x14ac:dyDescent="0.2">
      <c r="A25" t="s">
        <v>35</v>
      </c>
      <c r="B25" t="s">
        <v>531</v>
      </c>
      <c r="C25" s="17">
        <v>0</v>
      </c>
      <c r="D25" s="17">
        <v>0</v>
      </c>
      <c r="E25" s="17">
        <v>0</v>
      </c>
      <c r="F25" s="17"/>
      <c r="G25" s="17">
        <f t="shared" si="4"/>
        <v>0</v>
      </c>
      <c r="H25" s="15">
        <v>1</v>
      </c>
      <c r="J25" s="17">
        <f t="shared" si="0"/>
        <v>0</v>
      </c>
      <c r="L25" s="4">
        <f t="shared" si="1"/>
        <v>0</v>
      </c>
      <c r="N25" s="17">
        <f>+L25*(assessment!$J$273*assessment!$F$3)</f>
        <v>0</v>
      </c>
      <c r="P25" s="7">
        <f>+N25/payroll!F25</f>
        <v>0</v>
      </c>
      <c r="R25" s="17">
        <f>IF(P25&lt;$R$2,N25, +payroll!F25 * $R$2)</f>
        <v>0</v>
      </c>
      <c r="T25" s="6">
        <f t="shared" si="2"/>
        <v>0</v>
      </c>
      <c r="V25" t="e">
        <f t="shared" si="3"/>
        <v>#DIV/0!</v>
      </c>
    </row>
    <row r="26" spans="1:22" x14ac:dyDescent="0.2">
      <c r="A26" t="s">
        <v>36</v>
      </c>
      <c r="B26" t="s">
        <v>532</v>
      </c>
      <c r="C26" s="17">
        <v>0</v>
      </c>
      <c r="D26" s="17">
        <v>0</v>
      </c>
      <c r="E26" s="17">
        <v>0</v>
      </c>
      <c r="F26" s="17"/>
      <c r="G26" s="17">
        <f t="shared" si="4"/>
        <v>0</v>
      </c>
      <c r="H26" s="15">
        <v>1</v>
      </c>
      <c r="J26" s="17">
        <f t="shared" si="0"/>
        <v>0</v>
      </c>
      <c r="L26" s="4">
        <f t="shared" si="1"/>
        <v>0</v>
      </c>
      <c r="N26" s="17">
        <f>+L26*(assessment!$J$273*assessment!$F$3)</f>
        <v>0</v>
      </c>
      <c r="P26" s="7">
        <f>+N26/payroll!F26</f>
        <v>0</v>
      </c>
      <c r="R26" s="17">
        <f>IF(P26&lt;$R$2,N26, +payroll!F26 * $R$2)</f>
        <v>0</v>
      </c>
      <c r="T26" s="6">
        <f t="shared" si="2"/>
        <v>0</v>
      </c>
      <c r="V26" t="e">
        <f t="shared" si="3"/>
        <v>#DIV/0!</v>
      </c>
    </row>
    <row r="27" spans="1:22" x14ac:dyDescent="0.2">
      <c r="A27" t="s">
        <v>37</v>
      </c>
      <c r="B27" t="s">
        <v>533</v>
      </c>
      <c r="C27" s="17">
        <v>0</v>
      </c>
      <c r="D27" s="17">
        <v>0</v>
      </c>
      <c r="E27" s="17">
        <v>0</v>
      </c>
      <c r="F27" s="17"/>
      <c r="G27" s="17">
        <f t="shared" si="4"/>
        <v>0</v>
      </c>
      <c r="H27" s="15">
        <v>1</v>
      </c>
      <c r="J27" s="17">
        <f t="shared" si="0"/>
        <v>0</v>
      </c>
      <c r="L27" s="4">
        <f t="shared" si="1"/>
        <v>0</v>
      </c>
      <c r="N27" s="17">
        <f>+L27*(assessment!$J$273*assessment!$F$3)</f>
        <v>0</v>
      </c>
      <c r="P27" s="7">
        <f>+N27/payroll!F27</f>
        <v>0</v>
      </c>
      <c r="R27" s="17">
        <f>IF(P27&lt;$R$2,N27, +payroll!F27 * $R$2)</f>
        <v>0</v>
      </c>
      <c r="T27" s="6">
        <f t="shared" si="2"/>
        <v>0</v>
      </c>
      <c r="V27" t="e">
        <f t="shared" si="3"/>
        <v>#DIV/0!</v>
      </c>
    </row>
    <row r="28" spans="1:22" x14ac:dyDescent="0.2">
      <c r="A28" t="s">
        <v>38</v>
      </c>
      <c r="B28" t="s">
        <v>534</v>
      </c>
      <c r="C28" s="17">
        <v>598.53</v>
      </c>
      <c r="D28" s="17">
        <v>603.22</v>
      </c>
      <c r="E28" s="17">
        <v>566.88</v>
      </c>
      <c r="F28" s="17"/>
      <c r="G28" s="17">
        <f t="shared" si="4"/>
        <v>589.54333333333341</v>
      </c>
      <c r="H28" s="15">
        <v>1</v>
      </c>
      <c r="J28" s="17">
        <f t="shared" si="0"/>
        <v>589.54333333333341</v>
      </c>
      <c r="L28" s="4">
        <f t="shared" si="1"/>
        <v>1.411504333883705E-5</v>
      </c>
      <c r="N28" s="17">
        <f>+L28*(assessment!$J$273*assessment!$F$3)</f>
        <v>391.33865807515707</v>
      </c>
      <c r="P28" s="7">
        <f>+N28/payroll!F28</f>
        <v>3.0780894243901682E-4</v>
      </c>
      <c r="R28" s="17">
        <f>IF(P28&lt;$R$2,N28, +payroll!F28 * $R$2)</f>
        <v>391.33865807515707</v>
      </c>
      <c r="T28" s="6">
        <f t="shared" si="2"/>
        <v>0</v>
      </c>
      <c r="V28">
        <f t="shared" si="3"/>
        <v>1</v>
      </c>
    </row>
    <row r="29" spans="1:22" x14ac:dyDescent="0.2">
      <c r="A29" t="s">
        <v>39</v>
      </c>
      <c r="B29" t="s">
        <v>535</v>
      </c>
      <c r="C29" s="17">
        <v>0</v>
      </c>
      <c r="D29" s="17">
        <v>0</v>
      </c>
      <c r="E29" s="17">
        <v>0</v>
      </c>
      <c r="F29" s="17"/>
      <c r="G29" s="17">
        <f t="shared" si="4"/>
        <v>0</v>
      </c>
      <c r="H29" s="15">
        <v>1</v>
      </c>
      <c r="J29" s="17">
        <f t="shared" si="0"/>
        <v>0</v>
      </c>
      <c r="L29" s="4">
        <f t="shared" si="1"/>
        <v>0</v>
      </c>
      <c r="N29" s="17">
        <f>+L29*(assessment!$J$273*assessment!$F$3)</f>
        <v>0</v>
      </c>
      <c r="P29" s="7">
        <f>+N29/payroll!F29</f>
        <v>0</v>
      </c>
      <c r="R29" s="17">
        <f>IF(P29&lt;$R$2,N29, +payroll!F29 * $R$2)</f>
        <v>0</v>
      </c>
      <c r="T29" s="6">
        <f t="shared" si="2"/>
        <v>0</v>
      </c>
      <c r="V29" t="e">
        <f t="shared" si="3"/>
        <v>#DIV/0!</v>
      </c>
    </row>
    <row r="30" spans="1:22" x14ac:dyDescent="0.2">
      <c r="A30" t="s">
        <v>40</v>
      </c>
      <c r="B30" t="s">
        <v>536</v>
      </c>
      <c r="C30" s="17">
        <v>0</v>
      </c>
      <c r="D30" s="17">
        <v>0</v>
      </c>
      <c r="E30" s="17">
        <v>23340.329999999994</v>
      </c>
      <c r="F30" s="17"/>
      <c r="G30" s="17">
        <f t="shared" si="4"/>
        <v>7780.1099999999979</v>
      </c>
      <c r="H30" s="15">
        <v>1</v>
      </c>
      <c r="J30" s="17">
        <f t="shared" si="0"/>
        <v>7780.1099999999979</v>
      </c>
      <c r="L30" s="4">
        <f t="shared" si="1"/>
        <v>1.8627399144691565E-4</v>
      </c>
      <c r="N30" s="17">
        <f>+L30*(assessment!$J$273*assessment!$F$3)</f>
        <v>5164.4342916445648</v>
      </c>
      <c r="P30" s="7">
        <f>+N30/payroll!F30</f>
        <v>1.5068549831326497E-3</v>
      </c>
      <c r="R30" s="17">
        <f>IF(P30&lt;$R$2,N30, +payroll!F30 * $R$2)</f>
        <v>5164.4342916445648</v>
      </c>
      <c r="T30" s="6">
        <f t="shared" si="2"/>
        <v>0</v>
      </c>
      <c r="V30">
        <f t="shared" si="3"/>
        <v>1</v>
      </c>
    </row>
    <row r="31" spans="1:22" x14ac:dyDescent="0.2">
      <c r="A31" t="s">
        <v>41</v>
      </c>
      <c r="B31" t="s">
        <v>537</v>
      </c>
      <c r="C31" s="17">
        <v>459365.33999999979</v>
      </c>
      <c r="D31" s="17">
        <v>494295.84999999974</v>
      </c>
      <c r="E31" s="17">
        <v>455635.02999999997</v>
      </c>
      <c r="F31" s="17"/>
      <c r="G31" s="17">
        <f t="shared" si="4"/>
        <v>469765.4066666665</v>
      </c>
      <c r="H31" s="15">
        <v>1</v>
      </c>
      <c r="J31" s="17">
        <f t="shared" si="0"/>
        <v>469765.4066666665</v>
      </c>
      <c r="L31" s="4">
        <f t="shared" si="1"/>
        <v>1.1247280223992144E-2</v>
      </c>
      <c r="N31" s="17">
        <f>+L31*(assessment!$J$273*assessment!$F$3)</f>
        <v>311830.11232716346</v>
      </c>
      <c r="P31" s="7">
        <f>+N31/payroll!F31</f>
        <v>4.0906930802852275E-3</v>
      </c>
      <c r="R31" s="17">
        <f>IF(P31&lt;$R$2,N31, +payroll!F31 * $R$2)</f>
        <v>311830.11232716346</v>
      </c>
      <c r="T31" s="6">
        <f t="shared" si="2"/>
        <v>0</v>
      </c>
      <c r="V31">
        <f t="shared" si="3"/>
        <v>1</v>
      </c>
    </row>
    <row r="32" spans="1:22" x14ac:dyDescent="0.2">
      <c r="A32" t="s">
        <v>42</v>
      </c>
      <c r="B32" t="s">
        <v>43</v>
      </c>
      <c r="C32" s="17">
        <v>0</v>
      </c>
      <c r="D32" s="17">
        <v>0</v>
      </c>
      <c r="E32" s="17">
        <v>0</v>
      </c>
      <c r="F32" s="17"/>
      <c r="G32" s="17">
        <f t="shared" si="4"/>
        <v>0</v>
      </c>
      <c r="H32" s="15">
        <v>1</v>
      </c>
      <c r="J32" s="17">
        <f t="shared" si="0"/>
        <v>0</v>
      </c>
      <c r="L32" s="4">
        <f t="shared" si="1"/>
        <v>0</v>
      </c>
      <c r="N32" s="17">
        <f>+L32*(assessment!$J$273*assessment!$F$3)</f>
        <v>0</v>
      </c>
      <c r="P32" s="7">
        <f>+N32/payroll!F32</f>
        <v>0</v>
      </c>
      <c r="R32" s="17">
        <f>IF(P32&lt;$R$2,N32, +payroll!F32 * $R$2)</f>
        <v>0</v>
      </c>
      <c r="T32" s="6">
        <f t="shared" si="2"/>
        <v>0</v>
      </c>
      <c r="V32" t="e">
        <f t="shared" si="3"/>
        <v>#DIV/0!</v>
      </c>
    </row>
    <row r="33" spans="1:22" x14ac:dyDescent="0.2">
      <c r="A33" t="s">
        <v>44</v>
      </c>
      <c r="B33" t="s">
        <v>45</v>
      </c>
      <c r="C33" s="17">
        <v>0</v>
      </c>
      <c r="D33" s="17">
        <v>0</v>
      </c>
      <c r="E33" s="17">
        <v>0</v>
      </c>
      <c r="F33" s="17"/>
      <c r="G33" s="17">
        <f t="shared" si="4"/>
        <v>0</v>
      </c>
      <c r="H33" s="15">
        <v>1</v>
      </c>
      <c r="J33" s="17">
        <f t="shared" si="0"/>
        <v>0</v>
      </c>
      <c r="L33" s="4">
        <f t="shared" si="1"/>
        <v>0</v>
      </c>
      <c r="N33" s="17">
        <f>+L33*(assessment!$J$273*assessment!$F$3)</f>
        <v>0</v>
      </c>
      <c r="P33" s="7">
        <f>+N33/payroll!F33</f>
        <v>0</v>
      </c>
      <c r="R33" s="17">
        <f>IF(P33&lt;$R$2,N33, +payroll!F33 * $R$2)</f>
        <v>0</v>
      </c>
      <c r="T33" s="6">
        <f t="shared" si="2"/>
        <v>0</v>
      </c>
      <c r="V33" t="e">
        <f t="shared" si="3"/>
        <v>#DIV/0!</v>
      </c>
    </row>
    <row r="34" spans="1:22" x14ac:dyDescent="0.2">
      <c r="A34" t="s">
        <v>46</v>
      </c>
      <c r="B34" t="s">
        <v>47</v>
      </c>
      <c r="C34" s="17">
        <v>996.11000000000013</v>
      </c>
      <c r="D34" s="17">
        <v>839.73</v>
      </c>
      <c r="E34" s="17">
        <v>852.53</v>
      </c>
      <c r="F34" s="17"/>
      <c r="G34" s="17">
        <f t="shared" si="4"/>
        <v>896.12333333333333</v>
      </c>
      <c r="H34" s="15">
        <v>1</v>
      </c>
      <c r="J34" s="17">
        <f t="shared" si="0"/>
        <v>896.12333333333333</v>
      </c>
      <c r="L34" s="4">
        <f t="shared" si="1"/>
        <v>2.1455284067797876E-5</v>
      </c>
      <c r="N34" s="17">
        <f>+L34*(assessment!$J$273*assessment!$F$3)</f>
        <v>594.84635464145128</v>
      </c>
      <c r="P34" s="7">
        <f>+N34/payroll!F34</f>
        <v>3.6014584485608937E-5</v>
      </c>
      <c r="R34" s="17">
        <f>IF(P34&lt;$R$2,N34, +payroll!F34 * $R$2)</f>
        <v>594.84635464145128</v>
      </c>
      <c r="T34" s="6">
        <f t="shared" si="2"/>
        <v>0</v>
      </c>
      <c r="V34">
        <f t="shared" si="3"/>
        <v>1</v>
      </c>
    </row>
    <row r="35" spans="1:22" x14ac:dyDescent="0.2">
      <c r="A35" t="s">
        <v>48</v>
      </c>
      <c r="B35" t="s">
        <v>49</v>
      </c>
      <c r="C35" s="17">
        <v>336263.05000000005</v>
      </c>
      <c r="D35" s="17">
        <v>601653.45999999961</v>
      </c>
      <c r="E35" s="17">
        <v>415357.92999999912</v>
      </c>
      <c r="F35" s="17"/>
      <c r="G35" s="17">
        <f t="shared" si="4"/>
        <v>451091.47999999957</v>
      </c>
      <c r="H35" s="15">
        <v>1</v>
      </c>
      <c r="J35" s="17">
        <f t="shared" si="0"/>
        <v>451091.47999999957</v>
      </c>
      <c r="L35" s="4">
        <f t="shared" si="1"/>
        <v>1.0800182836399032E-2</v>
      </c>
      <c r="N35" s="17">
        <f>+L35*(assessment!$J$273*assessment!$F$3)</f>
        <v>299434.36634966562</v>
      </c>
      <c r="P35" s="7">
        <f>+N35/payroll!F35</f>
        <v>1.5097294291885604E-3</v>
      </c>
      <c r="R35" s="17">
        <f>IF(P35&lt;$R$2,N35, +payroll!F35 * $R$2)</f>
        <v>299434.36634966562</v>
      </c>
      <c r="T35" s="6">
        <f t="shared" si="2"/>
        <v>0</v>
      </c>
      <c r="V35">
        <f t="shared" si="3"/>
        <v>1</v>
      </c>
    </row>
    <row r="36" spans="1:22" x14ac:dyDescent="0.2">
      <c r="A36" t="s">
        <v>50</v>
      </c>
      <c r="B36" t="s">
        <v>503</v>
      </c>
      <c r="C36" s="17">
        <v>36942.279999999977</v>
      </c>
      <c r="D36" s="17">
        <v>36717.58</v>
      </c>
      <c r="E36" s="17">
        <v>44899.26999999999</v>
      </c>
      <c r="F36" s="17"/>
      <c r="G36" s="17">
        <f t="shared" si="4"/>
        <v>39519.709999999992</v>
      </c>
      <c r="H36" s="15">
        <v>1</v>
      </c>
      <c r="J36" s="17">
        <f t="shared" si="0"/>
        <v>39519.709999999992</v>
      </c>
      <c r="L36" s="4">
        <f t="shared" si="1"/>
        <v>9.4619409269593722E-4</v>
      </c>
      <c r="N36" s="17">
        <f>+L36*(assessment!$J$273*assessment!$F$3)</f>
        <v>26233.169649252857</v>
      </c>
      <c r="P36" s="7">
        <f>+N36/payroll!F36</f>
        <v>1.9505765195625892E-3</v>
      </c>
      <c r="R36" s="17">
        <f>IF(P36&lt;$R$2,N36, +payroll!F36 * $R$2)</f>
        <v>26233.169649252857</v>
      </c>
      <c r="T36" s="6">
        <f t="shared" si="2"/>
        <v>0</v>
      </c>
      <c r="V36">
        <f t="shared" si="3"/>
        <v>1</v>
      </c>
    </row>
    <row r="37" spans="1:22" x14ac:dyDescent="0.2">
      <c r="A37" t="s">
        <v>51</v>
      </c>
      <c r="B37" t="s">
        <v>52</v>
      </c>
      <c r="C37" s="17">
        <v>62167.939999999981</v>
      </c>
      <c r="D37" s="17">
        <v>37893.180000000044</v>
      </c>
      <c r="E37" s="17">
        <v>51096.589999999967</v>
      </c>
      <c r="F37" s="17"/>
      <c r="G37" s="17">
        <f t="shared" si="4"/>
        <v>50385.903333333328</v>
      </c>
      <c r="H37" s="15">
        <v>1</v>
      </c>
      <c r="J37" s="17">
        <f t="shared" si="0"/>
        <v>50385.903333333328</v>
      </c>
      <c r="L37" s="4">
        <f t="shared" si="1"/>
        <v>1.2063561217718584E-3</v>
      </c>
      <c r="N37" s="17">
        <f>+L37*(assessment!$J$273*assessment!$F$3)</f>
        <v>33446.14497611922</v>
      </c>
      <c r="P37" s="7">
        <f>+N37/payroll!F37</f>
        <v>2.0624573700293153E-4</v>
      </c>
      <c r="R37" s="17">
        <f>IF(P37&lt;$R$2,N37, +payroll!F37 * $R$2)</f>
        <v>33446.14497611922</v>
      </c>
      <c r="T37" s="6">
        <f t="shared" si="2"/>
        <v>0</v>
      </c>
      <c r="V37">
        <f t="shared" si="3"/>
        <v>1</v>
      </c>
    </row>
    <row r="38" spans="1:22" x14ac:dyDescent="0.2">
      <c r="A38" t="s">
        <v>53</v>
      </c>
      <c r="B38" t="s">
        <v>54</v>
      </c>
      <c r="C38" s="17">
        <v>32800.160000000003</v>
      </c>
      <c r="D38" s="17">
        <v>30889.339999999997</v>
      </c>
      <c r="E38" s="17">
        <v>15205.730000000003</v>
      </c>
      <c r="F38" s="17"/>
      <c r="G38" s="17">
        <f t="shared" si="4"/>
        <v>26298.410000000003</v>
      </c>
      <c r="H38" s="15">
        <v>1</v>
      </c>
      <c r="J38" s="17">
        <f t="shared" si="0"/>
        <v>26298.410000000003</v>
      </c>
      <c r="L38" s="4">
        <f t="shared" ref="L38:L64" si="5">+J38/$J$265</f>
        <v>6.2964531342198028E-4</v>
      </c>
      <c r="N38" s="17">
        <f>+L38*(assessment!$J$273*assessment!$F$3)</f>
        <v>17456.875342344567</v>
      </c>
      <c r="P38" s="7">
        <f>+N38/payroll!F38</f>
        <v>4.4429092964112506E-4</v>
      </c>
      <c r="R38" s="17">
        <f>IF(P38&lt;$R$2,N38, +payroll!F38 * $R$2)</f>
        <v>17456.875342344567</v>
      </c>
      <c r="T38" s="6">
        <f t="shared" si="2"/>
        <v>0</v>
      </c>
      <c r="V38">
        <f t="shared" si="3"/>
        <v>1</v>
      </c>
    </row>
    <row r="39" spans="1:22" x14ac:dyDescent="0.2">
      <c r="A39" t="s">
        <v>55</v>
      </c>
      <c r="B39" t="s">
        <v>56</v>
      </c>
      <c r="C39" s="17">
        <v>7455.6200000000017</v>
      </c>
      <c r="D39" s="17">
        <v>1498.69</v>
      </c>
      <c r="E39" s="17">
        <v>65.72</v>
      </c>
      <c r="F39" s="17"/>
      <c r="G39" s="17">
        <f t="shared" si="4"/>
        <v>3006.6766666666667</v>
      </c>
      <c r="H39" s="15">
        <v>1</v>
      </c>
      <c r="J39" s="17">
        <f t="shared" si="0"/>
        <v>3006.6766666666667</v>
      </c>
      <c r="L39" s="4">
        <f t="shared" si="5"/>
        <v>7.1986856701294417E-5</v>
      </c>
      <c r="N39" s="17">
        <f>+L39*(assessment!$J$273*assessment!$F$3)</f>
        <v>1995.8309177146484</v>
      </c>
      <c r="P39" s="7">
        <f>+N39/payroll!F39</f>
        <v>3.1578005524480769E-4</v>
      </c>
      <c r="R39" s="17">
        <f>IF(P39&lt;$R$2,N39, +payroll!F39 * $R$2)</f>
        <v>1995.8309177146484</v>
      </c>
      <c r="T39" s="6">
        <f t="shared" si="2"/>
        <v>0</v>
      </c>
      <c r="V39">
        <f t="shared" si="3"/>
        <v>1</v>
      </c>
    </row>
    <row r="40" spans="1:22" x14ac:dyDescent="0.2">
      <c r="A40" t="s">
        <v>57</v>
      </c>
      <c r="B40" t="s">
        <v>58</v>
      </c>
      <c r="C40" s="17">
        <v>1963.1100000000004</v>
      </c>
      <c r="D40" s="17">
        <v>1297.8000000000002</v>
      </c>
      <c r="E40" s="17">
        <v>1969.7099999999998</v>
      </c>
      <c r="F40" s="17"/>
      <c r="G40" s="17">
        <f t="shared" si="4"/>
        <v>1743.5400000000002</v>
      </c>
      <c r="H40" s="15">
        <v>1</v>
      </c>
      <c r="J40" s="17">
        <f t="shared" si="0"/>
        <v>1743.5400000000002</v>
      </c>
      <c r="L40" s="4">
        <f t="shared" si="5"/>
        <v>4.1744416858804757E-5</v>
      </c>
      <c r="N40" s="17">
        <f>+L40*(assessment!$J$273*assessment!$F$3)</f>
        <v>1157.3612410176681</v>
      </c>
      <c r="P40" s="7">
        <f>+N40/payroll!F40</f>
        <v>1.1825423228624515E-4</v>
      </c>
      <c r="R40" s="17">
        <f>IF(P40&lt;$R$2,N40, +payroll!F40 * $R$2)</f>
        <v>1157.3612410176681</v>
      </c>
      <c r="T40" s="6">
        <f t="shared" si="2"/>
        <v>0</v>
      </c>
      <c r="V40">
        <f t="shared" si="3"/>
        <v>1</v>
      </c>
    </row>
    <row r="41" spans="1:22" x14ac:dyDescent="0.2">
      <c r="A41" t="s">
        <v>59</v>
      </c>
      <c r="B41" t="s">
        <v>60</v>
      </c>
      <c r="C41" s="17">
        <v>0</v>
      </c>
      <c r="D41" s="17">
        <v>0</v>
      </c>
      <c r="E41" s="17">
        <v>0</v>
      </c>
      <c r="F41" s="17"/>
      <c r="G41" s="17">
        <f t="shared" si="4"/>
        <v>0</v>
      </c>
      <c r="H41" s="15">
        <v>1</v>
      </c>
      <c r="J41" s="17">
        <f t="shared" si="0"/>
        <v>0</v>
      </c>
      <c r="L41" s="4">
        <f t="shared" si="5"/>
        <v>0</v>
      </c>
      <c r="N41" s="17">
        <f>+L41*(assessment!$J$273*assessment!$F$3)</f>
        <v>0</v>
      </c>
      <c r="P41" s="7">
        <f>+N41/payroll!F41</f>
        <v>0</v>
      </c>
      <c r="R41" s="17">
        <f>IF(P41&lt;$R$2,N41, +payroll!F41 * $R$2)</f>
        <v>0</v>
      </c>
      <c r="T41" s="6">
        <f t="shared" si="2"/>
        <v>0</v>
      </c>
      <c r="V41" t="e">
        <f t="shared" si="3"/>
        <v>#DIV/0!</v>
      </c>
    </row>
    <row r="42" spans="1:22" x14ac:dyDescent="0.2">
      <c r="A42" t="s">
        <v>61</v>
      </c>
      <c r="B42" t="s">
        <v>538</v>
      </c>
      <c r="C42" s="17">
        <v>0</v>
      </c>
      <c r="D42" s="17">
        <v>48</v>
      </c>
      <c r="E42" s="17">
        <v>0</v>
      </c>
      <c r="F42" s="17"/>
      <c r="G42" s="17">
        <f t="shared" si="4"/>
        <v>16</v>
      </c>
      <c r="H42" s="15">
        <v>1</v>
      </c>
      <c r="J42" s="17">
        <f t="shared" si="0"/>
        <v>16</v>
      </c>
      <c r="L42" s="4">
        <f t="shared" si="5"/>
        <v>3.8307734249909723E-7</v>
      </c>
      <c r="N42" s="17">
        <f>+L42*(assessment!$J$273*assessment!$F$3)</f>
        <v>10.62079439317864</v>
      </c>
      <c r="P42" s="7">
        <f>+N42/payroll!F42</f>
        <v>1.9489557363160477E-6</v>
      </c>
      <c r="R42" s="17">
        <f>IF(P42&lt;$R$2,N42, +payroll!F42 * $R$2)</f>
        <v>10.62079439317864</v>
      </c>
      <c r="T42" s="6">
        <f t="shared" si="2"/>
        <v>0</v>
      </c>
      <c r="V42">
        <f t="shared" si="3"/>
        <v>1</v>
      </c>
    </row>
    <row r="43" spans="1:22" x14ac:dyDescent="0.2">
      <c r="A43" t="s">
        <v>62</v>
      </c>
      <c r="B43" t="s">
        <v>63</v>
      </c>
      <c r="C43" s="17">
        <v>6331.1400000000012</v>
      </c>
      <c r="D43" s="17">
        <v>10557.43</v>
      </c>
      <c r="E43" s="17">
        <v>600</v>
      </c>
      <c r="F43" s="17"/>
      <c r="G43" s="17">
        <f t="shared" si="4"/>
        <v>5829.5233333333335</v>
      </c>
      <c r="H43" s="15">
        <v>1</v>
      </c>
      <c r="J43" s="17">
        <f t="shared" si="0"/>
        <v>5829.5233333333335</v>
      </c>
      <c r="L43" s="4">
        <f t="shared" si="5"/>
        <v>1.3957239416061327E-4</v>
      </c>
      <c r="N43" s="17">
        <f>+L43*(assessment!$J$273*assessment!$F$3)</f>
        <v>3869.6355458481698</v>
      </c>
      <c r="P43" s="7">
        <f>+N43/payroll!F43</f>
        <v>2.5812604013650487E-4</v>
      </c>
      <c r="R43" s="17">
        <f>IF(P43&lt;$R$2,N43, +payroll!F43 * $R$2)</f>
        <v>3869.6355458481698</v>
      </c>
      <c r="T43" s="6">
        <f t="shared" si="2"/>
        <v>0</v>
      </c>
      <c r="V43">
        <f t="shared" si="3"/>
        <v>1</v>
      </c>
    </row>
    <row r="44" spans="1:22" x14ac:dyDescent="0.2">
      <c r="A44" t="s">
        <v>64</v>
      </c>
      <c r="B44" t="s">
        <v>539</v>
      </c>
      <c r="C44" s="17">
        <v>362637.18000000052</v>
      </c>
      <c r="D44" s="17">
        <v>404609.71000000054</v>
      </c>
      <c r="E44" s="17">
        <v>452683.67999999947</v>
      </c>
      <c r="F44" s="17"/>
      <c r="G44" s="17">
        <f t="shared" si="4"/>
        <v>406643.52333333349</v>
      </c>
      <c r="H44" s="15">
        <v>1</v>
      </c>
      <c r="J44" s="17">
        <f t="shared" si="0"/>
        <v>406643.52333333349</v>
      </c>
      <c r="L44" s="4">
        <f t="shared" si="5"/>
        <v>9.7359950164376888E-3</v>
      </c>
      <c r="N44" s="17">
        <f>+L44*(assessment!$J$273*assessment!$F$3)</f>
        <v>269929.82829006721</v>
      </c>
      <c r="P44" s="7">
        <f>+N44/payroll!F44</f>
        <v>1.9302640689767719E-3</v>
      </c>
      <c r="R44" s="17">
        <f>IF(P44&lt;$R$2,N44, +payroll!F44 * $R$2)</f>
        <v>269929.82829006721</v>
      </c>
      <c r="T44" s="6">
        <f t="shared" si="2"/>
        <v>0</v>
      </c>
      <c r="V44">
        <f t="shared" si="3"/>
        <v>1</v>
      </c>
    </row>
    <row r="45" spans="1:22" x14ac:dyDescent="0.2">
      <c r="A45" t="s">
        <v>569</v>
      </c>
      <c r="B45" t="s">
        <v>570</v>
      </c>
      <c r="C45" s="17">
        <v>0</v>
      </c>
      <c r="D45" s="17">
        <v>0</v>
      </c>
      <c r="E45" s="17">
        <v>0</v>
      </c>
      <c r="F45" s="17"/>
      <c r="G45" s="17">
        <f t="shared" si="4"/>
        <v>0</v>
      </c>
      <c r="H45" s="15">
        <v>1</v>
      </c>
      <c r="J45" s="17">
        <f t="shared" si="0"/>
        <v>0</v>
      </c>
      <c r="L45" s="4">
        <f t="shared" si="5"/>
        <v>0</v>
      </c>
      <c r="N45" s="17">
        <f>+L45*(assessment!$J$273*assessment!$F$3)</f>
        <v>0</v>
      </c>
      <c r="P45" s="7">
        <f>+N45/payroll!F45</f>
        <v>0</v>
      </c>
      <c r="R45" s="17">
        <f>IF(P45&lt;$R$2,N45, +payroll!F45 * $R$2)</f>
        <v>0</v>
      </c>
      <c r="T45" s="6">
        <f t="shared" si="2"/>
        <v>0</v>
      </c>
      <c r="V45" t="e">
        <f t="shared" si="3"/>
        <v>#DIV/0!</v>
      </c>
    </row>
    <row r="46" spans="1:22" x14ac:dyDescent="0.2">
      <c r="A46" t="s">
        <v>65</v>
      </c>
      <c r="B46" t="s">
        <v>66</v>
      </c>
      <c r="C46" s="17">
        <v>0</v>
      </c>
      <c r="D46" s="17">
        <v>0</v>
      </c>
      <c r="E46" s="17">
        <v>5201.2800000000016</v>
      </c>
      <c r="F46" s="17"/>
      <c r="G46" s="17">
        <f t="shared" si="4"/>
        <v>1733.7600000000004</v>
      </c>
      <c r="H46" s="15">
        <v>1</v>
      </c>
      <c r="J46" s="17">
        <f t="shared" si="0"/>
        <v>1733.7600000000004</v>
      </c>
      <c r="L46" s="4">
        <f t="shared" si="5"/>
        <v>4.1510260833202185E-5</v>
      </c>
      <c r="N46" s="17">
        <f>+L46*(assessment!$J$273*assessment!$F$3)</f>
        <v>1150.8692804448376</v>
      </c>
      <c r="P46" s="7">
        <f>+N46/payroll!F46</f>
        <v>2.4438503615436359E-4</v>
      </c>
      <c r="R46" s="17">
        <f>IF(P46&lt;$R$2,N46, +payroll!F46 * $R$2)</f>
        <v>1150.8692804448376</v>
      </c>
      <c r="T46" s="6">
        <f t="shared" si="2"/>
        <v>0</v>
      </c>
      <c r="V46">
        <f t="shared" si="3"/>
        <v>1</v>
      </c>
    </row>
    <row r="47" spans="1:22" x14ac:dyDescent="0.2">
      <c r="A47" t="s">
        <v>67</v>
      </c>
      <c r="B47" t="s">
        <v>68</v>
      </c>
      <c r="C47" s="17">
        <v>22612.36</v>
      </c>
      <c r="D47" s="17">
        <v>21032.650000000005</v>
      </c>
      <c r="E47" s="17">
        <v>12099.669999999998</v>
      </c>
      <c r="F47" s="17"/>
      <c r="G47" s="17">
        <f t="shared" si="4"/>
        <v>18581.560000000001</v>
      </c>
      <c r="H47" s="15">
        <v>1</v>
      </c>
      <c r="J47" s="17">
        <f t="shared" si="0"/>
        <v>18581.560000000001</v>
      </c>
      <c r="L47" s="4">
        <f t="shared" si="5"/>
        <v>4.4488591401797037E-4</v>
      </c>
      <c r="N47" s="17">
        <f>+L47*(assessment!$J$273*assessment!$F$3)</f>
        <v>12334.433016532032</v>
      </c>
      <c r="P47" s="7">
        <f>+N47/payroll!F47</f>
        <v>6.0212914439244545E-4</v>
      </c>
      <c r="R47" s="17">
        <f>IF(P47&lt;$R$2,N47, +payroll!F47 * $R$2)</f>
        <v>12334.433016532032</v>
      </c>
      <c r="T47" s="6">
        <f t="shared" si="2"/>
        <v>0</v>
      </c>
      <c r="V47">
        <f t="shared" si="3"/>
        <v>1</v>
      </c>
    </row>
    <row r="48" spans="1:22" x14ac:dyDescent="0.2">
      <c r="A48" t="s">
        <v>69</v>
      </c>
      <c r="B48" t="s">
        <v>70</v>
      </c>
      <c r="C48" s="17">
        <v>0</v>
      </c>
      <c r="D48" s="17">
        <v>0</v>
      </c>
      <c r="E48" s="17">
        <v>0</v>
      </c>
      <c r="F48" s="17"/>
      <c r="G48" s="17">
        <f t="shared" si="4"/>
        <v>0</v>
      </c>
      <c r="H48" s="15">
        <v>1</v>
      </c>
      <c r="J48" s="17">
        <f t="shared" si="0"/>
        <v>0</v>
      </c>
      <c r="L48" s="4">
        <f t="shared" si="5"/>
        <v>0</v>
      </c>
      <c r="N48" s="17">
        <f>+L48*(assessment!$J$273*assessment!$F$3)</f>
        <v>0</v>
      </c>
      <c r="P48" s="7">
        <f>+N48/payroll!F48</f>
        <v>0</v>
      </c>
      <c r="R48" s="17">
        <f>IF(P48&lt;$R$2,N48, +payroll!F48 * $R$2)</f>
        <v>0</v>
      </c>
      <c r="T48" s="6">
        <f t="shared" si="2"/>
        <v>0</v>
      </c>
      <c r="V48" t="e">
        <f t="shared" si="3"/>
        <v>#DIV/0!</v>
      </c>
    </row>
    <row r="49" spans="1:22" x14ac:dyDescent="0.2">
      <c r="A49" t="s">
        <v>71</v>
      </c>
      <c r="B49" t="s">
        <v>72</v>
      </c>
      <c r="C49" s="17">
        <v>0</v>
      </c>
      <c r="D49" s="17">
        <v>0</v>
      </c>
      <c r="E49" s="17">
        <v>0</v>
      </c>
      <c r="F49" s="17"/>
      <c r="G49" s="17">
        <f t="shared" si="4"/>
        <v>0</v>
      </c>
      <c r="H49" s="15">
        <v>1</v>
      </c>
      <c r="J49" s="17">
        <f t="shared" si="0"/>
        <v>0</v>
      </c>
      <c r="L49" s="4">
        <f t="shared" si="5"/>
        <v>0</v>
      </c>
      <c r="N49" s="17">
        <f>+L49*(assessment!$J$273*assessment!$F$3)</f>
        <v>0</v>
      </c>
      <c r="P49" s="7">
        <f>+N49/payroll!F49</f>
        <v>0</v>
      </c>
      <c r="R49" s="17">
        <f>IF(P49&lt;$R$2,N49, +payroll!F49 * $R$2)</f>
        <v>0</v>
      </c>
      <c r="T49" s="6">
        <f t="shared" si="2"/>
        <v>0</v>
      </c>
      <c r="V49" t="e">
        <f t="shared" si="3"/>
        <v>#DIV/0!</v>
      </c>
    </row>
    <row r="50" spans="1:22" x14ac:dyDescent="0.2">
      <c r="A50" t="s">
        <v>73</v>
      </c>
      <c r="B50" t="s">
        <v>74</v>
      </c>
      <c r="C50" s="17">
        <v>0</v>
      </c>
      <c r="D50" s="17">
        <v>0</v>
      </c>
      <c r="E50" s="17">
        <v>0</v>
      </c>
      <c r="F50" s="17"/>
      <c r="G50" s="17">
        <f t="shared" si="4"/>
        <v>0</v>
      </c>
      <c r="H50" s="15">
        <v>1</v>
      </c>
      <c r="J50" s="17">
        <f t="shared" si="0"/>
        <v>0</v>
      </c>
      <c r="L50" s="4">
        <f t="shared" si="5"/>
        <v>0</v>
      </c>
      <c r="N50" s="17">
        <f>+L50*(assessment!$J$273*assessment!$F$3)</f>
        <v>0</v>
      </c>
      <c r="P50" s="7">
        <f>+N50/payroll!F50</f>
        <v>0</v>
      </c>
      <c r="R50" s="17">
        <f>IF(P50&lt;$R$2,N50, +payroll!F50 * $R$2)</f>
        <v>0</v>
      </c>
      <c r="T50" s="6">
        <f t="shared" si="2"/>
        <v>0</v>
      </c>
      <c r="V50" t="e">
        <f t="shared" si="3"/>
        <v>#DIV/0!</v>
      </c>
    </row>
    <row r="51" spans="1:22" x14ac:dyDescent="0.2">
      <c r="A51" t="s">
        <v>75</v>
      </c>
      <c r="B51" t="s">
        <v>76</v>
      </c>
      <c r="C51" s="17">
        <v>0</v>
      </c>
      <c r="D51" s="17">
        <v>0</v>
      </c>
      <c r="E51" s="17">
        <v>2013.5799999999997</v>
      </c>
      <c r="F51" s="17"/>
      <c r="G51" s="17">
        <f t="shared" si="4"/>
        <v>671.19333333333327</v>
      </c>
      <c r="H51" s="15">
        <v>1</v>
      </c>
      <c r="J51" s="17">
        <f t="shared" si="0"/>
        <v>671.19333333333327</v>
      </c>
      <c r="L51" s="4">
        <f t="shared" si="5"/>
        <v>1.6069934902277754E-5</v>
      </c>
      <c r="N51" s="17">
        <f>+L51*(assessment!$J$273*assessment!$F$3)</f>
        <v>445.53789946284678</v>
      </c>
      <c r="P51" s="7">
        <f>+N51/payroll!F51</f>
        <v>2.5664021248066125E-4</v>
      </c>
      <c r="R51" s="17">
        <f>IF(P51&lt;$R$2,N51, +payroll!F51 * $R$2)</f>
        <v>445.53789946284678</v>
      </c>
      <c r="T51" s="6">
        <f t="shared" si="2"/>
        <v>0</v>
      </c>
      <c r="V51">
        <f t="shared" si="3"/>
        <v>1</v>
      </c>
    </row>
    <row r="52" spans="1:22" x14ac:dyDescent="0.2">
      <c r="A52" t="s">
        <v>77</v>
      </c>
      <c r="B52" t="s">
        <v>78</v>
      </c>
      <c r="C52" s="17">
        <v>0</v>
      </c>
      <c r="D52" s="17">
        <v>0</v>
      </c>
      <c r="E52" s="17">
        <v>0</v>
      </c>
      <c r="F52" s="17"/>
      <c r="G52" s="17">
        <f t="shared" si="4"/>
        <v>0</v>
      </c>
      <c r="H52" s="15">
        <v>1</v>
      </c>
      <c r="J52" s="17">
        <f t="shared" si="0"/>
        <v>0</v>
      </c>
      <c r="L52" s="4">
        <f t="shared" si="5"/>
        <v>0</v>
      </c>
      <c r="N52" s="17">
        <f>+L52*(assessment!$J$273*assessment!$F$3)</f>
        <v>0</v>
      </c>
      <c r="P52" s="7">
        <f>+N52/payroll!F52</f>
        <v>0</v>
      </c>
      <c r="R52" s="17">
        <f>IF(P52&lt;$R$2,N52, +payroll!F52 * $R$2)</f>
        <v>0</v>
      </c>
      <c r="T52" s="6">
        <f t="shared" si="2"/>
        <v>0</v>
      </c>
      <c r="V52" t="e">
        <f t="shared" si="3"/>
        <v>#DIV/0!</v>
      </c>
    </row>
    <row r="53" spans="1:22" x14ac:dyDescent="0.2">
      <c r="A53" t="s">
        <v>79</v>
      </c>
      <c r="B53" t="s">
        <v>80</v>
      </c>
      <c r="C53" s="17">
        <v>1733.5299999999997</v>
      </c>
      <c r="D53" s="17">
        <v>7602.1</v>
      </c>
      <c r="E53" s="17">
        <v>0</v>
      </c>
      <c r="F53" s="17"/>
      <c r="G53" s="17">
        <f t="shared" si="4"/>
        <v>3111.876666666667</v>
      </c>
      <c r="H53" s="15">
        <v>1</v>
      </c>
      <c r="J53" s="17">
        <f t="shared" si="0"/>
        <v>3111.876666666667</v>
      </c>
      <c r="L53" s="4">
        <f t="shared" si="5"/>
        <v>7.4505590228225987E-5</v>
      </c>
      <c r="N53" s="17">
        <f>+L53*(assessment!$J$273*assessment!$F$3)</f>
        <v>2065.6626408497982</v>
      </c>
      <c r="P53" s="7">
        <f>+N53/payroll!F53</f>
        <v>2.6549772600848294E-4</v>
      </c>
      <c r="R53" s="17">
        <f>IF(P53&lt;$R$2,N53, +payroll!F53 * $R$2)</f>
        <v>2065.6626408497982</v>
      </c>
      <c r="T53" s="6">
        <f t="shared" si="2"/>
        <v>0</v>
      </c>
      <c r="V53">
        <f t="shared" si="3"/>
        <v>1</v>
      </c>
    </row>
    <row r="54" spans="1:22" x14ac:dyDescent="0.2">
      <c r="A54" t="s">
        <v>81</v>
      </c>
      <c r="B54" t="s">
        <v>504</v>
      </c>
      <c r="C54" s="17">
        <v>4154.5</v>
      </c>
      <c r="D54" s="17">
        <v>5848.0400000000009</v>
      </c>
      <c r="E54" s="17">
        <v>26280.760000000009</v>
      </c>
      <c r="F54" s="17"/>
      <c r="G54" s="17">
        <f t="shared" si="4"/>
        <v>12094.433333333336</v>
      </c>
      <c r="H54" s="15">
        <v>1</v>
      </c>
      <c r="J54" s="17">
        <f t="shared" si="0"/>
        <v>12094.433333333336</v>
      </c>
      <c r="L54" s="4">
        <f t="shared" si="5"/>
        <v>2.8956896127286456E-4</v>
      </c>
      <c r="N54" s="17">
        <f>+L54*(assessment!$J$273*assessment!$F$3)</f>
        <v>8028.2806084587219</v>
      </c>
      <c r="P54" s="7">
        <f>+N54/payroll!F54</f>
        <v>4.2404293686753539E-4</v>
      </c>
      <c r="R54" s="17">
        <f>IF(P54&lt;$R$2,N54, +payroll!F54 * $R$2)</f>
        <v>8028.2806084587219</v>
      </c>
      <c r="T54" s="6">
        <f t="shared" si="2"/>
        <v>0</v>
      </c>
      <c r="V54">
        <f t="shared" si="3"/>
        <v>1</v>
      </c>
    </row>
    <row r="55" spans="1:22" x14ac:dyDescent="0.2">
      <c r="A55" t="s">
        <v>82</v>
      </c>
      <c r="B55" t="s">
        <v>83</v>
      </c>
      <c r="C55" s="17">
        <v>0</v>
      </c>
      <c r="D55" s="17">
        <v>0</v>
      </c>
      <c r="E55" s="17">
        <v>0</v>
      </c>
      <c r="F55" s="17"/>
      <c r="G55" s="17">
        <f t="shared" si="4"/>
        <v>0</v>
      </c>
      <c r="H55" s="15">
        <v>1</v>
      </c>
      <c r="J55" s="17">
        <f t="shared" si="0"/>
        <v>0</v>
      </c>
      <c r="L55" s="4">
        <f t="shared" si="5"/>
        <v>0</v>
      </c>
      <c r="N55" s="17">
        <f>+L55*(assessment!$J$273*assessment!$F$3)</f>
        <v>0</v>
      </c>
      <c r="P55" s="7">
        <f>+N55/payroll!F55</f>
        <v>0</v>
      </c>
      <c r="R55" s="17">
        <f>IF(P55&lt;$R$2,N55, +payroll!F55 * $R$2)</f>
        <v>0</v>
      </c>
      <c r="T55" s="6">
        <f t="shared" si="2"/>
        <v>0</v>
      </c>
      <c r="V55" t="e">
        <f t="shared" si="3"/>
        <v>#DIV/0!</v>
      </c>
    </row>
    <row r="56" spans="1:22" x14ac:dyDescent="0.2">
      <c r="A56" t="s">
        <v>84</v>
      </c>
      <c r="B56" s="47" t="s">
        <v>573</v>
      </c>
      <c r="C56" s="17">
        <v>226372.35000000003</v>
      </c>
      <c r="D56" s="17">
        <v>352174.54000000039</v>
      </c>
      <c r="E56" s="17">
        <v>404287.81000000064</v>
      </c>
      <c r="F56" s="17"/>
      <c r="G56" s="17">
        <f t="shared" si="4"/>
        <v>327611.566666667</v>
      </c>
      <c r="H56" s="15">
        <v>1</v>
      </c>
      <c r="J56" s="17">
        <f t="shared" ref="J56:J102" si="6">+G56*H56</f>
        <v>327611.566666667</v>
      </c>
      <c r="L56" s="4">
        <f t="shared" si="5"/>
        <v>7.8437855206645382E-3</v>
      </c>
      <c r="N56" s="17">
        <f>+L56*(assessment!$J$273*assessment!$F$3)</f>
        <v>217468.44314961293</v>
      </c>
      <c r="P56" s="7">
        <f>+N56/payroll!F56</f>
        <v>8.4415735418143199E-3</v>
      </c>
      <c r="R56" s="17">
        <f>IF(P56&lt;$R$2,N56, +payroll!F56 * $R$2)</f>
        <v>217468.44314961293</v>
      </c>
      <c r="T56" s="6">
        <f t="shared" ref="T56:T102" si="7">+N56-R56</f>
        <v>0</v>
      </c>
      <c r="V56">
        <f t="shared" ref="V56:V102" si="8">+R56/N56</f>
        <v>1</v>
      </c>
    </row>
    <row r="57" spans="1:22" x14ac:dyDescent="0.2">
      <c r="A57" t="s">
        <v>85</v>
      </c>
      <c r="B57" t="s">
        <v>86</v>
      </c>
      <c r="C57" s="17">
        <v>31302.879999999972</v>
      </c>
      <c r="D57" s="17">
        <v>13036.440000000002</v>
      </c>
      <c r="E57" s="17">
        <v>6751.34</v>
      </c>
      <c r="F57" s="17"/>
      <c r="G57" s="17">
        <f t="shared" si="4"/>
        <v>17030.21999999999</v>
      </c>
      <c r="H57" s="15">
        <v>1</v>
      </c>
      <c r="J57" s="17">
        <f t="shared" si="6"/>
        <v>17030.21999999999</v>
      </c>
      <c r="L57" s="4">
        <f t="shared" si="5"/>
        <v>4.0774321373593576E-4</v>
      </c>
      <c r="N57" s="17">
        <f>+L57*(assessment!$J$273*assessment!$F$3)</f>
        <v>11304.654068162414</v>
      </c>
      <c r="P57" s="7">
        <f>+N57/payroll!F57</f>
        <v>8.5842025026468781E-4</v>
      </c>
      <c r="R57" s="17">
        <f>IF(P57&lt;$R$2,N57, +payroll!F57 * $R$2)</f>
        <v>11304.654068162414</v>
      </c>
      <c r="T57" s="6">
        <f t="shared" si="7"/>
        <v>0</v>
      </c>
      <c r="V57">
        <f t="shared" si="8"/>
        <v>1</v>
      </c>
    </row>
    <row r="58" spans="1:22" x14ac:dyDescent="0.2">
      <c r="A58" t="s">
        <v>87</v>
      </c>
      <c r="B58" t="s">
        <v>88</v>
      </c>
      <c r="C58" s="17">
        <v>2010835.8599999968</v>
      </c>
      <c r="D58" s="17">
        <v>2080235.260000003</v>
      </c>
      <c r="E58" s="17">
        <v>1957016.670000005</v>
      </c>
      <c r="F58" s="17"/>
      <c r="G58" s="17">
        <f t="shared" si="4"/>
        <v>2016029.2633333348</v>
      </c>
      <c r="H58" s="15">
        <v>1</v>
      </c>
      <c r="J58" s="17">
        <f t="shared" si="6"/>
        <v>2016029.2633333348</v>
      </c>
      <c r="L58" s="4">
        <f t="shared" si="5"/>
        <v>4.8268445787384165E-2</v>
      </c>
      <c r="N58" s="17">
        <f>+L58*(assessment!$J$273*assessment!$F$3)</f>
        <v>1338239.5185309218</v>
      </c>
      <c r="P58" s="7">
        <f>+N58/payroll!F58</f>
        <v>2.9888050854220438E-3</v>
      </c>
      <c r="R58" s="17">
        <f>IF(P58&lt;$R$2,N58, +payroll!F58 * $R$2)</f>
        <v>1338239.5185309218</v>
      </c>
      <c r="T58" s="6">
        <f t="shared" si="7"/>
        <v>0</v>
      </c>
      <c r="V58">
        <f t="shared" si="8"/>
        <v>1</v>
      </c>
    </row>
    <row r="59" spans="1:22" x14ac:dyDescent="0.2">
      <c r="A59" t="s">
        <v>89</v>
      </c>
      <c r="B59" s="47" t="s">
        <v>571</v>
      </c>
      <c r="C59" s="17">
        <v>2965.51</v>
      </c>
      <c r="D59" s="17">
        <v>11147.42</v>
      </c>
      <c r="E59" s="17">
        <v>0</v>
      </c>
      <c r="F59" s="17"/>
      <c r="G59" s="17">
        <f t="shared" si="4"/>
        <v>4704.3100000000004</v>
      </c>
      <c r="H59" s="15">
        <v>1</v>
      </c>
      <c r="J59" s="17">
        <f t="shared" si="6"/>
        <v>4704.3100000000004</v>
      </c>
      <c r="L59" s="4">
        <f t="shared" si="5"/>
        <v>1.1263216081824552E-4</v>
      </c>
      <c r="N59" s="17">
        <f>+L59*(assessment!$J$273*assessment!$F$3)</f>
        <v>3122.7193294858885</v>
      </c>
      <c r="P59" s="7">
        <f>+N59/payroll!F59</f>
        <v>1.6618309476124212E-3</v>
      </c>
      <c r="R59" s="17">
        <f>IF(P59&lt;$R$2,N59, +payroll!F59 * $R$2)</f>
        <v>3122.7193294858885</v>
      </c>
      <c r="T59" s="6">
        <f t="shared" si="7"/>
        <v>0</v>
      </c>
      <c r="V59">
        <f t="shared" si="8"/>
        <v>1</v>
      </c>
    </row>
    <row r="60" spans="1:22" x14ac:dyDescent="0.2">
      <c r="A60" t="s">
        <v>90</v>
      </c>
      <c r="B60" t="s">
        <v>91</v>
      </c>
      <c r="C60" s="17">
        <v>0</v>
      </c>
      <c r="D60" s="17">
        <v>0</v>
      </c>
      <c r="E60" s="17">
        <v>0</v>
      </c>
      <c r="F60" s="17"/>
      <c r="G60" s="17">
        <f t="shared" si="4"/>
        <v>0</v>
      </c>
      <c r="H60" s="15">
        <v>1</v>
      </c>
      <c r="J60" s="17">
        <f t="shared" si="6"/>
        <v>0</v>
      </c>
      <c r="L60" s="4">
        <f t="shared" si="5"/>
        <v>0</v>
      </c>
      <c r="N60" s="17">
        <f>+L60*(assessment!$J$273*assessment!$F$3)</f>
        <v>0</v>
      </c>
      <c r="P60" s="7">
        <f>+N60/payroll!F60</f>
        <v>0</v>
      </c>
      <c r="R60" s="17">
        <f>IF(P60&lt;$R$2,N60, +payroll!F60 * $R$2)</f>
        <v>0</v>
      </c>
      <c r="T60" s="6">
        <f t="shared" si="7"/>
        <v>0</v>
      </c>
      <c r="V60" t="e">
        <f t="shared" si="8"/>
        <v>#DIV/0!</v>
      </c>
    </row>
    <row r="61" spans="1:22" x14ac:dyDescent="0.2">
      <c r="A61" t="s">
        <v>92</v>
      </c>
      <c r="B61" t="s">
        <v>93</v>
      </c>
      <c r="C61" s="17">
        <v>0</v>
      </c>
      <c r="D61" s="17">
        <v>0</v>
      </c>
      <c r="E61" s="17">
        <v>0</v>
      </c>
      <c r="F61" s="17"/>
      <c r="G61" s="17">
        <f t="shared" si="4"/>
        <v>0</v>
      </c>
      <c r="H61" s="15">
        <v>1</v>
      </c>
      <c r="J61" s="17">
        <f t="shared" si="6"/>
        <v>0</v>
      </c>
      <c r="L61" s="4">
        <f t="shared" si="5"/>
        <v>0</v>
      </c>
      <c r="N61" s="17">
        <f>+L61*(assessment!$J$273*assessment!$F$3)</f>
        <v>0</v>
      </c>
      <c r="P61" s="7">
        <f>+N61/payroll!F61</f>
        <v>0</v>
      </c>
      <c r="R61" s="17">
        <f>IF(P61&lt;$R$2,N61, +payroll!F61 * $R$2)</f>
        <v>0</v>
      </c>
      <c r="T61" s="6">
        <f t="shared" si="7"/>
        <v>0</v>
      </c>
      <c r="V61" t="e">
        <f t="shared" si="8"/>
        <v>#DIV/0!</v>
      </c>
    </row>
    <row r="62" spans="1:22" x14ac:dyDescent="0.2">
      <c r="A62" t="s">
        <v>496</v>
      </c>
      <c r="B62" t="s">
        <v>497</v>
      </c>
      <c r="C62" s="17">
        <v>29902.880000000001</v>
      </c>
      <c r="D62" s="17">
        <v>12749.650000000005</v>
      </c>
      <c r="E62" s="17">
        <v>22306</v>
      </c>
      <c r="F62" s="17"/>
      <c r="G62" s="17">
        <f t="shared" si="4"/>
        <v>21652.843333333334</v>
      </c>
      <c r="H62" s="15">
        <v>1</v>
      </c>
      <c r="J62" s="17">
        <f>+G62*H62</f>
        <v>21652.843333333334</v>
      </c>
      <c r="L62" s="4">
        <f t="shared" si="5"/>
        <v>5.1841960510516422E-4</v>
      </c>
      <c r="N62" s="17">
        <f>+L62*(assessment!$J$273*assessment!$F$3)</f>
        <v>14373.149816940135</v>
      </c>
      <c r="P62" s="7">
        <f>+N62/payroll!F62</f>
        <v>2.0056497549669925E-3</v>
      </c>
      <c r="R62" s="17">
        <f>IF(P62&lt;$R$2,N62, +payroll!F62 * $R$2)</f>
        <v>14373.149816940135</v>
      </c>
      <c r="T62" s="6">
        <f>+N62-R62</f>
        <v>0</v>
      </c>
      <c r="V62">
        <f>+R62/N62</f>
        <v>1</v>
      </c>
    </row>
    <row r="63" spans="1:22" x14ac:dyDescent="0.2">
      <c r="A63" t="s">
        <v>94</v>
      </c>
      <c r="B63" t="s">
        <v>498</v>
      </c>
      <c r="C63" s="17">
        <v>-60</v>
      </c>
      <c r="D63" s="17">
        <v>0</v>
      </c>
      <c r="E63" s="17">
        <v>0</v>
      </c>
      <c r="F63" s="17"/>
      <c r="G63" s="17">
        <f t="shared" si="4"/>
        <v>0</v>
      </c>
      <c r="H63" s="15">
        <v>1</v>
      </c>
      <c r="J63" s="17">
        <f t="shared" si="6"/>
        <v>0</v>
      </c>
      <c r="L63" s="4">
        <f t="shared" si="5"/>
        <v>0</v>
      </c>
      <c r="N63" s="17">
        <f>+L63*(assessment!$J$273*assessment!$F$3)</f>
        <v>0</v>
      </c>
      <c r="P63" s="7">
        <f>+N63/payroll!F63</f>
        <v>0</v>
      </c>
      <c r="R63" s="17">
        <f>IF(P63&lt;$R$2,N63, +payroll!F63 * $R$2)</f>
        <v>0</v>
      </c>
      <c r="T63" s="6">
        <f t="shared" si="7"/>
        <v>0</v>
      </c>
      <c r="V63" t="e">
        <f t="shared" si="8"/>
        <v>#DIV/0!</v>
      </c>
    </row>
    <row r="64" spans="1:22" x14ac:dyDescent="0.2">
      <c r="A64" t="s">
        <v>95</v>
      </c>
      <c r="B64" t="s">
        <v>96</v>
      </c>
      <c r="C64" s="17">
        <v>202.76</v>
      </c>
      <c r="D64" s="17">
        <v>818.94999999999993</v>
      </c>
      <c r="E64" s="17">
        <v>0</v>
      </c>
      <c r="F64" s="17"/>
      <c r="G64" s="17">
        <f t="shared" si="4"/>
        <v>340.57</v>
      </c>
      <c r="H64" s="15">
        <v>1</v>
      </c>
      <c r="J64" s="17">
        <f t="shared" si="6"/>
        <v>340.57</v>
      </c>
      <c r="L64" s="4">
        <f t="shared" si="5"/>
        <v>8.1540406584323469E-6</v>
      </c>
      <c r="N64" s="17">
        <f>+L64*(assessment!$J$273*assessment!$F$3)</f>
        <v>226.07024665530309</v>
      </c>
      <c r="P64" s="7">
        <f>+N64/payroll!F64</f>
        <v>1.5932449999293172E-5</v>
      </c>
      <c r="R64" s="17">
        <f>IF(P64&lt;$R$2,N64, +payroll!F64 * $R$2)</f>
        <v>226.07024665530309</v>
      </c>
      <c r="T64" s="6">
        <f t="shared" si="7"/>
        <v>0</v>
      </c>
      <c r="V64">
        <f t="shared" si="8"/>
        <v>1</v>
      </c>
    </row>
    <row r="65" spans="1:22" x14ac:dyDescent="0.2">
      <c r="A65" t="s">
        <v>97</v>
      </c>
      <c r="B65" t="s">
        <v>98</v>
      </c>
      <c r="C65" s="17">
        <v>14379.410000000002</v>
      </c>
      <c r="D65" s="17">
        <v>38476.12000000001</v>
      </c>
      <c r="E65" s="17">
        <v>10024.740000000002</v>
      </c>
      <c r="F65" s="17"/>
      <c r="G65" s="17">
        <f t="shared" si="4"/>
        <v>20960.090000000007</v>
      </c>
      <c r="H65" s="15">
        <v>1</v>
      </c>
      <c r="J65" s="17">
        <f t="shared" si="6"/>
        <v>20960.090000000007</v>
      </c>
      <c r="L65" s="4">
        <f t="shared" ref="L65:L90" si="9">+J65/$J$265</f>
        <v>5.0183347348386911E-4</v>
      </c>
      <c r="N65" s="17">
        <f>+L65*(assessment!$J$273*assessment!$F$3)</f>
        <v>13913.300397032484</v>
      </c>
      <c r="P65" s="7">
        <f>+N65/payroll!F65</f>
        <v>7.8741327262912451E-4</v>
      </c>
      <c r="R65" s="17">
        <f>IF(P65&lt;$R$2,N65, +payroll!F65 * $R$2)</f>
        <v>13913.300397032484</v>
      </c>
      <c r="T65" s="6">
        <f t="shared" si="7"/>
        <v>0</v>
      </c>
      <c r="V65">
        <f t="shared" si="8"/>
        <v>1</v>
      </c>
    </row>
    <row r="66" spans="1:22" x14ac:dyDescent="0.2">
      <c r="A66" t="s">
        <v>99</v>
      </c>
      <c r="B66" t="s">
        <v>100</v>
      </c>
      <c r="C66" s="17">
        <v>96869.029999999984</v>
      </c>
      <c r="D66" s="17">
        <v>73939.69</v>
      </c>
      <c r="E66" s="17">
        <v>95612.800000000032</v>
      </c>
      <c r="F66" s="17"/>
      <c r="G66" s="17">
        <f t="shared" si="4"/>
        <v>88807.17333333334</v>
      </c>
      <c r="H66" s="15">
        <v>1</v>
      </c>
      <c r="J66" s="17">
        <f t="shared" si="6"/>
        <v>88807.17333333334</v>
      </c>
      <c r="L66" s="4">
        <f t="shared" si="9"/>
        <v>2.126250997211877E-3</v>
      </c>
      <c r="N66" s="17">
        <f>+L66*(assessment!$J$273*assessment!$F$3)</f>
        <v>58950.170538294398</v>
      </c>
      <c r="P66" s="7">
        <f>+N66/payroll!F66</f>
        <v>8.0322092132336287E-4</v>
      </c>
      <c r="R66" s="17">
        <f>IF(P66&lt;$R$2,N66, +payroll!F66 * $R$2)</f>
        <v>58950.170538294398</v>
      </c>
      <c r="T66" s="6">
        <f t="shared" si="7"/>
        <v>0</v>
      </c>
      <c r="V66">
        <f t="shared" si="8"/>
        <v>1</v>
      </c>
    </row>
    <row r="67" spans="1:22" x14ac:dyDescent="0.2">
      <c r="A67" t="s">
        <v>101</v>
      </c>
      <c r="B67" t="s">
        <v>540</v>
      </c>
      <c r="C67" s="17">
        <v>3664.77</v>
      </c>
      <c r="D67" s="17">
        <v>2237.09</v>
      </c>
      <c r="E67" s="17">
        <v>6943.0499999999984</v>
      </c>
      <c r="F67" s="17"/>
      <c r="G67" s="17">
        <f t="shared" si="4"/>
        <v>4281.6366666666663</v>
      </c>
      <c r="H67" s="15">
        <v>1</v>
      </c>
      <c r="J67" s="17">
        <f t="shared" si="6"/>
        <v>4281.6366666666663</v>
      </c>
      <c r="L67" s="4">
        <f t="shared" si="9"/>
        <v>1.0251237473833498E-4</v>
      </c>
      <c r="N67" s="17">
        <f>+L67*(assessment!$J$273*assessment!$F$3)</f>
        <v>2842.1489189350882</v>
      </c>
      <c r="P67" s="7">
        <f>+N67/payroll!F67</f>
        <v>8.1759135931757455E-5</v>
      </c>
      <c r="R67" s="17">
        <f>IF(P67&lt;$R$2,N67, +payroll!F67 * $R$2)</f>
        <v>2842.1489189350882</v>
      </c>
      <c r="T67" s="6">
        <f t="shared" si="7"/>
        <v>0</v>
      </c>
      <c r="V67">
        <f t="shared" si="8"/>
        <v>1</v>
      </c>
    </row>
    <row r="68" spans="1:22" x14ac:dyDescent="0.2">
      <c r="A68" t="s">
        <v>102</v>
      </c>
      <c r="B68" t="s">
        <v>103</v>
      </c>
      <c r="C68" s="17">
        <v>0</v>
      </c>
      <c r="D68" s="17">
        <v>0</v>
      </c>
      <c r="E68" s="17">
        <v>0</v>
      </c>
      <c r="F68" s="17"/>
      <c r="G68" s="17">
        <f t="shared" si="4"/>
        <v>0</v>
      </c>
      <c r="H68" s="15">
        <v>1</v>
      </c>
      <c r="J68" s="17">
        <f t="shared" si="6"/>
        <v>0</v>
      </c>
      <c r="L68" s="4">
        <f t="shared" si="9"/>
        <v>0</v>
      </c>
      <c r="N68" s="17">
        <f>+L68*(assessment!$J$273*assessment!$F$3)</f>
        <v>0</v>
      </c>
      <c r="P68" s="7">
        <f>+N68/payroll!F68</f>
        <v>0</v>
      </c>
      <c r="R68" s="17">
        <f>IF(P68&lt;$R$2,N68, +payroll!F68 * $R$2)</f>
        <v>0</v>
      </c>
      <c r="T68" s="6">
        <f t="shared" si="7"/>
        <v>0</v>
      </c>
      <c r="V68" t="e">
        <f t="shared" si="8"/>
        <v>#DIV/0!</v>
      </c>
    </row>
    <row r="69" spans="1:22" x14ac:dyDescent="0.2">
      <c r="A69" t="s">
        <v>104</v>
      </c>
      <c r="B69" t="s">
        <v>105</v>
      </c>
      <c r="C69" s="17">
        <v>0</v>
      </c>
      <c r="D69" s="17">
        <v>0</v>
      </c>
      <c r="E69" s="17">
        <v>0</v>
      </c>
      <c r="F69" s="17"/>
      <c r="G69" s="17">
        <f t="shared" si="4"/>
        <v>0</v>
      </c>
      <c r="H69" s="15">
        <v>1</v>
      </c>
      <c r="J69" s="17">
        <f t="shared" si="6"/>
        <v>0</v>
      </c>
      <c r="L69" s="4">
        <f t="shared" si="9"/>
        <v>0</v>
      </c>
      <c r="N69" s="17">
        <f>+L69*(assessment!$J$273*assessment!$F$3)</f>
        <v>0</v>
      </c>
      <c r="P69" s="7">
        <f>+N69/payroll!F69</f>
        <v>0</v>
      </c>
      <c r="R69" s="17">
        <f>IF(P69&lt;$R$2,N69, +payroll!F69 * $R$2)</f>
        <v>0</v>
      </c>
      <c r="T69" s="6">
        <f t="shared" si="7"/>
        <v>0</v>
      </c>
      <c r="V69" t="e">
        <f t="shared" si="8"/>
        <v>#DIV/0!</v>
      </c>
    </row>
    <row r="70" spans="1:22" x14ac:dyDescent="0.2">
      <c r="A70" t="s">
        <v>106</v>
      </c>
      <c r="B70" t="s">
        <v>107</v>
      </c>
      <c r="C70" s="17">
        <v>148157.92999999988</v>
      </c>
      <c r="D70" s="17">
        <v>64828.800000000003</v>
      </c>
      <c r="E70" s="17">
        <v>99161.560000000056</v>
      </c>
      <c r="F70" s="17"/>
      <c r="G70" s="17">
        <f t="shared" ref="G70:G133" si="10">IF(SUM(C70:E70)&gt;0,AVERAGE(C70:E70),0)</f>
        <v>104049.42999999998</v>
      </c>
      <c r="H70" s="15">
        <v>1</v>
      </c>
      <c r="J70" s="17">
        <f t="shared" si="6"/>
        <v>104049.42999999998</v>
      </c>
      <c r="L70" s="4">
        <f t="shared" si="9"/>
        <v>2.4911861958091149E-3</v>
      </c>
      <c r="N70" s="17">
        <f>+L70*(assessment!$J$273*assessment!$F$3)</f>
        <v>69067.975172339575</v>
      </c>
      <c r="P70" s="7">
        <f>+N70/payroll!F70</f>
        <v>2.2829832246130249E-3</v>
      </c>
      <c r="R70" s="17">
        <f>IF(P70&lt;$R$2,N70, +payroll!F70 * $R$2)</f>
        <v>69067.975172339575</v>
      </c>
      <c r="T70" s="6">
        <f t="shared" si="7"/>
        <v>0</v>
      </c>
      <c r="V70">
        <f t="shared" si="8"/>
        <v>1</v>
      </c>
    </row>
    <row r="71" spans="1:22" x14ac:dyDescent="0.2">
      <c r="A71" t="s">
        <v>108</v>
      </c>
      <c r="B71" t="s">
        <v>109</v>
      </c>
      <c r="C71" s="17">
        <v>0</v>
      </c>
      <c r="D71" s="17">
        <v>0</v>
      </c>
      <c r="E71" s="17">
        <v>0</v>
      </c>
      <c r="F71" s="17"/>
      <c r="G71" s="17">
        <f t="shared" si="10"/>
        <v>0</v>
      </c>
      <c r="H71" s="15">
        <v>1</v>
      </c>
      <c r="J71" s="17">
        <f t="shared" si="6"/>
        <v>0</v>
      </c>
      <c r="L71" s="4">
        <f t="shared" si="9"/>
        <v>0</v>
      </c>
      <c r="N71" s="17">
        <f>+L71*(assessment!$J$273*assessment!$F$3)</f>
        <v>0</v>
      </c>
      <c r="P71" s="7">
        <f>+N71/payroll!F71</f>
        <v>0</v>
      </c>
      <c r="R71" s="17">
        <f>IF(P71&lt;$R$2,N71, +payroll!F71 * $R$2)</f>
        <v>0</v>
      </c>
      <c r="T71" s="6">
        <f t="shared" si="7"/>
        <v>0</v>
      </c>
      <c r="V71" t="e">
        <f t="shared" si="8"/>
        <v>#DIV/0!</v>
      </c>
    </row>
    <row r="72" spans="1:22" x14ac:dyDescent="0.2">
      <c r="A72" t="s">
        <v>110</v>
      </c>
      <c r="B72" t="s">
        <v>111</v>
      </c>
      <c r="C72" s="17">
        <v>0</v>
      </c>
      <c r="D72" s="17">
        <v>0</v>
      </c>
      <c r="E72" s="17">
        <v>0</v>
      </c>
      <c r="F72" s="17"/>
      <c r="G72" s="17">
        <f t="shared" si="10"/>
        <v>0</v>
      </c>
      <c r="H72" s="15">
        <v>1</v>
      </c>
      <c r="J72" s="17">
        <f t="shared" si="6"/>
        <v>0</v>
      </c>
      <c r="L72" s="4">
        <f t="shared" si="9"/>
        <v>0</v>
      </c>
      <c r="N72" s="17">
        <f>+L72*(assessment!$J$273*assessment!$F$3)</f>
        <v>0</v>
      </c>
      <c r="P72" s="7">
        <f>+N72/payroll!F72</f>
        <v>0</v>
      </c>
      <c r="R72" s="17">
        <f>IF(P72&lt;$R$2,N72, +payroll!F72 * $R$2)</f>
        <v>0</v>
      </c>
      <c r="T72" s="6">
        <f t="shared" si="7"/>
        <v>0</v>
      </c>
      <c r="V72" t="e">
        <f t="shared" si="8"/>
        <v>#DIV/0!</v>
      </c>
    </row>
    <row r="73" spans="1:22" x14ac:dyDescent="0.2">
      <c r="A73" t="s">
        <v>112</v>
      </c>
      <c r="B73" t="s">
        <v>113</v>
      </c>
      <c r="C73" s="17">
        <v>0</v>
      </c>
      <c r="D73" s="17">
        <v>0</v>
      </c>
      <c r="E73" s="17">
        <v>0</v>
      </c>
      <c r="F73" s="17"/>
      <c r="G73" s="17">
        <f t="shared" si="10"/>
        <v>0</v>
      </c>
      <c r="H73" s="15">
        <v>1</v>
      </c>
      <c r="J73" s="17">
        <f t="shared" si="6"/>
        <v>0</v>
      </c>
      <c r="L73" s="4">
        <f t="shared" si="9"/>
        <v>0</v>
      </c>
      <c r="N73" s="17">
        <f>+L73*(assessment!$J$273*assessment!$F$3)</f>
        <v>0</v>
      </c>
      <c r="P73" s="7">
        <f>+N73/payroll!F73</f>
        <v>0</v>
      </c>
      <c r="R73" s="17">
        <f>IF(P73&lt;$R$2,N73, +payroll!F73 * $R$2)</f>
        <v>0</v>
      </c>
      <c r="T73" s="6">
        <f t="shared" si="7"/>
        <v>0</v>
      </c>
      <c r="V73" t="e">
        <f t="shared" si="8"/>
        <v>#DIV/0!</v>
      </c>
    </row>
    <row r="74" spans="1:22" x14ac:dyDescent="0.2">
      <c r="A74" t="s">
        <v>114</v>
      </c>
      <c r="B74" t="s">
        <v>115</v>
      </c>
      <c r="C74" s="17">
        <v>-255.14</v>
      </c>
      <c r="D74" s="17">
        <v>1416.3</v>
      </c>
      <c r="E74" s="17">
        <v>0</v>
      </c>
      <c r="F74" s="17"/>
      <c r="G74" s="17">
        <f t="shared" si="10"/>
        <v>387.05333333333328</v>
      </c>
      <c r="H74" s="15">
        <v>1</v>
      </c>
      <c r="J74" s="17">
        <f t="shared" si="6"/>
        <v>387.05333333333328</v>
      </c>
      <c r="L74" s="4">
        <f t="shared" si="9"/>
        <v>9.26696014617191E-6</v>
      </c>
      <c r="N74" s="17">
        <f>+L74*(assessment!$J$273*assessment!$F$3)</f>
        <v>256.92586703298559</v>
      </c>
      <c r="P74" s="7">
        <f>+N74/payroll!F74</f>
        <v>8.3655550131680469E-5</v>
      </c>
      <c r="R74" s="17">
        <f>IF(P74&lt;$R$2,N74, +payroll!F74 * $R$2)</f>
        <v>256.92586703298559</v>
      </c>
      <c r="T74" s="6">
        <f t="shared" si="7"/>
        <v>0</v>
      </c>
      <c r="V74">
        <f t="shared" si="8"/>
        <v>1</v>
      </c>
    </row>
    <row r="75" spans="1:22" x14ac:dyDescent="0.2">
      <c r="A75" t="s">
        <v>116</v>
      </c>
      <c r="B75" t="s">
        <v>117</v>
      </c>
      <c r="C75" s="17">
        <v>0</v>
      </c>
      <c r="D75" s="17">
        <v>0</v>
      </c>
      <c r="E75" s="17">
        <v>0</v>
      </c>
      <c r="F75" s="17"/>
      <c r="G75" s="17">
        <f t="shared" si="10"/>
        <v>0</v>
      </c>
      <c r="H75" s="15">
        <v>1</v>
      </c>
      <c r="J75" s="17">
        <f t="shared" si="6"/>
        <v>0</v>
      </c>
      <c r="L75" s="4">
        <f t="shared" si="9"/>
        <v>0</v>
      </c>
      <c r="N75" s="17">
        <f>+L75*(assessment!$J$273*assessment!$F$3)</f>
        <v>0</v>
      </c>
      <c r="P75" s="7">
        <f>+N75/payroll!F75</f>
        <v>0</v>
      </c>
      <c r="R75" s="17">
        <f>IF(P75&lt;$R$2,N75, +payroll!F75 * $R$2)</f>
        <v>0</v>
      </c>
      <c r="T75" s="6">
        <f t="shared" si="7"/>
        <v>0</v>
      </c>
      <c r="V75" t="e">
        <f t="shared" si="8"/>
        <v>#DIV/0!</v>
      </c>
    </row>
    <row r="76" spans="1:22" x14ac:dyDescent="0.2">
      <c r="A76" t="s">
        <v>118</v>
      </c>
      <c r="B76" t="s">
        <v>119</v>
      </c>
      <c r="C76" s="17">
        <v>0</v>
      </c>
      <c r="D76" s="17">
        <v>0</v>
      </c>
      <c r="E76" s="17">
        <v>7259.0500000000038</v>
      </c>
      <c r="F76" s="17"/>
      <c r="G76" s="17">
        <f t="shared" si="10"/>
        <v>2419.6833333333348</v>
      </c>
      <c r="H76" s="15">
        <v>1</v>
      </c>
      <c r="J76" s="17">
        <f t="shared" si="6"/>
        <v>2419.6833333333348</v>
      </c>
      <c r="L76" s="4">
        <f t="shared" si="9"/>
        <v>5.7932866313918199E-5</v>
      </c>
      <c r="N76" s="17">
        <f>+L76*(assessment!$J$273*assessment!$F$3)</f>
        <v>1606.1849487459053</v>
      </c>
      <c r="P76" s="7">
        <f>+N76/payroll!F76</f>
        <v>1.4565254533390192E-4</v>
      </c>
      <c r="R76" s="17">
        <f>IF(P76&lt;$R$2,N76, +payroll!F76 * $R$2)</f>
        <v>1606.1849487459053</v>
      </c>
      <c r="T76" s="6">
        <f t="shared" si="7"/>
        <v>0</v>
      </c>
      <c r="V76">
        <f t="shared" si="8"/>
        <v>1</v>
      </c>
    </row>
    <row r="77" spans="1:22" x14ac:dyDescent="0.2">
      <c r="A77" t="s">
        <v>120</v>
      </c>
      <c r="B77" t="s">
        <v>121</v>
      </c>
      <c r="C77" s="17">
        <v>1414.1599999999999</v>
      </c>
      <c r="D77" s="17">
        <v>39</v>
      </c>
      <c r="E77" s="17">
        <v>16</v>
      </c>
      <c r="F77" s="17"/>
      <c r="G77" s="17">
        <f t="shared" si="10"/>
        <v>489.71999999999997</v>
      </c>
      <c r="H77" s="15">
        <v>1</v>
      </c>
      <c r="J77" s="17">
        <f t="shared" si="6"/>
        <v>489.71999999999997</v>
      </c>
      <c r="L77" s="4">
        <f t="shared" si="9"/>
        <v>1.1725039760541117E-5</v>
      </c>
      <c r="N77" s="17">
        <f>+L77*(assessment!$J$273*assessment!$F$3)</f>
        <v>325.07596438921519</v>
      </c>
      <c r="P77" s="7">
        <f>+N77/payroll!F77</f>
        <v>2.6747598616446133E-4</v>
      </c>
      <c r="R77" s="17">
        <f>IF(P77&lt;$R$2,N77, +payroll!F77 * $R$2)</f>
        <v>325.07596438921519</v>
      </c>
      <c r="T77" s="6">
        <f t="shared" si="7"/>
        <v>0</v>
      </c>
      <c r="V77">
        <f t="shared" si="8"/>
        <v>1</v>
      </c>
    </row>
    <row r="78" spans="1:22" x14ac:dyDescent="0.2">
      <c r="A78" t="s">
        <v>122</v>
      </c>
      <c r="B78" t="s">
        <v>123</v>
      </c>
      <c r="C78" s="17">
        <v>4591.7700000000023</v>
      </c>
      <c r="D78" s="17">
        <v>23046.909999999996</v>
      </c>
      <c r="E78" s="17">
        <v>6726.8900000000012</v>
      </c>
      <c r="F78" s="17"/>
      <c r="G78" s="17">
        <f t="shared" si="10"/>
        <v>11455.19</v>
      </c>
      <c r="H78" s="15">
        <v>1</v>
      </c>
      <c r="J78" s="17">
        <f t="shared" si="6"/>
        <v>11455.19</v>
      </c>
      <c r="L78" s="4">
        <f t="shared" si="9"/>
        <v>2.7426398393888963E-4</v>
      </c>
      <c r="N78" s="17">
        <f>+L78*(assessment!$J$273*assessment!$F$3)</f>
        <v>7603.9511077997522</v>
      </c>
      <c r="P78" s="7">
        <f>+N78/payroll!F78</f>
        <v>2.745595202162044E-3</v>
      </c>
      <c r="R78" s="17">
        <f>IF(P78&lt;$R$2,N78, +payroll!F78 * $R$2)</f>
        <v>7603.9511077997522</v>
      </c>
      <c r="T78" s="6">
        <f t="shared" si="7"/>
        <v>0</v>
      </c>
      <c r="V78">
        <f t="shared" si="8"/>
        <v>1</v>
      </c>
    </row>
    <row r="79" spans="1:22" x14ac:dyDescent="0.2">
      <c r="A79" t="s">
        <v>124</v>
      </c>
      <c r="B79" t="s">
        <v>505</v>
      </c>
      <c r="C79" s="17">
        <v>0</v>
      </c>
      <c r="D79" s="17">
        <v>210.13</v>
      </c>
      <c r="E79" s="17">
        <v>3916.95</v>
      </c>
      <c r="F79" s="17"/>
      <c r="G79" s="17">
        <f t="shared" si="10"/>
        <v>1375.6933333333334</v>
      </c>
      <c r="H79" s="15">
        <v>1</v>
      </c>
      <c r="J79" s="17">
        <f t="shared" si="6"/>
        <v>1375.6933333333334</v>
      </c>
      <c r="L79" s="4">
        <f t="shared" si="9"/>
        <v>3.2937309139191134E-5</v>
      </c>
      <c r="N79" s="17">
        <f>+L79*(assessment!$J$273*assessment!$F$3)</f>
        <v>913.1847525874939</v>
      </c>
      <c r="P79" s="7">
        <f>+N79/payroll!F79</f>
        <v>6.2912004865186286E-4</v>
      </c>
      <c r="R79" s="17">
        <f>IF(P79&lt;$R$2,N79, +payroll!F79 * $R$2)</f>
        <v>913.1847525874939</v>
      </c>
      <c r="T79" s="6">
        <f t="shared" si="7"/>
        <v>0</v>
      </c>
      <c r="V79">
        <f t="shared" si="8"/>
        <v>1</v>
      </c>
    </row>
    <row r="80" spans="1:22" x14ac:dyDescent="0.2">
      <c r="A80" t="s">
        <v>125</v>
      </c>
      <c r="B80" t="s">
        <v>126</v>
      </c>
      <c r="C80" s="17">
        <v>303.75</v>
      </c>
      <c r="D80" s="17">
        <v>3357.97</v>
      </c>
      <c r="E80" s="17">
        <v>927.94</v>
      </c>
      <c r="F80" s="17"/>
      <c r="G80" s="17">
        <f t="shared" si="10"/>
        <v>1529.8866666666665</v>
      </c>
      <c r="H80" s="15">
        <v>1</v>
      </c>
      <c r="J80" s="17">
        <f t="shared" si="6"/>
        <v>1529.8866666666665</v>
      </c>
      <c r="L80" s="4">
        <f t="shared" si="9"/>
        <v>3.66290574119668E-5</v>
      </c>
      <c r="N80" s="17">
        <f>+L80*(assessment!$J$273*assessment!$F$3)</f>
        <v>1015.5382332207556</v>
      </c>
      <c r="P80" s="7">
        <f>+N80/payroll!F80</f>
        <v>1.9028403747616023E-4</v>
      </c>
      <c r="R80" s="17">
        <f>IF(P80&lt;$R$2,N80, +payroll!F80 * $R$2)</f>
        <v>1015.5382332207556</v>
      </c>
      <c r="T80" s="6">
        <f t="shared" si="7"/>
        <v>0</v>
      </c>
      <c r="V80">
        <f t="shared" si="8"/>
        <v>1</v>
      </c>
    </row>
    <row r="81" spans="1:22" x14ac:dyDescent="0.2">
      <c r="A81" t="s">
        <v>484</v>
      </c>
      <c r="B81" t="s">
        <v>541</v>
      </c>
      <c r="C81" s="17">
        <v>0</v>
      </c>
      <c r="D81" s="17">
        <v>0</v>
      </c>
      <c r="E81" s="17">
        <v>0</v>
      </c>
      <c r="F81" s="17"/>
      <c r="G81" s="17">
        <f t="shared" si="10"/>
        <v>0</v>
      </c>
      <c r="H81" s="15">
        <v>1</v>
      </c>
      <c r="J81" s="17">
        <f>+G81*H81</f>
        <v>0</v>
      </c>
      <c r="L81" s="4">
        <f t="shared" si="9"/>
        <v>0</v>
      </c>
      <c r="N81" s="17">
        <f>+L81*(assessment!$J$273*assessment!$F$3)</f>
        <v>0</v>
      </c>
      <c r="P81" s="7">
        <f>+N81/payroll!F81</f>
        <v>0</v>
      </c>
      <c r="R81" s="17">
        <f>IF(P81&lt;$R$2,N81, +payroll!F81 * $R$2)</f>
        <v>0</v>
      </c>
      <c r="T81" s="6">
        <f>+N81-R81</f>
        <v>0</v>
      </c>
      <c r="V81" t="e">
        <f>+R81/N81</f>
        <v>#DIV/0!</v>
      </c>
    </row>
    <row r="82" spans="1:22" x14ac:dyDescent="0.2">
      <c r="A82" t="s">
        <v>127</v>
      </c>
      <c r="B82" t="s">
        <v>499</v>
      </c>
      <c r="C82" s="17">
        <v>1282.02</v>
      </c>
      <c r="D82" s="17">
        <v>794.81</v>
      </c>
      <c r="E82" s="17">
        <v>147.41</v>
      </c>
      <c r="F82" s="17"/>
      <c r="G82" s="17">
        <f t="shared" si="10"/>
        <v>741.4133333333333</v>
      </c>
      <c r="H82" s="15">
        <v>1</v>
      </c>
      <c r="J82" s="17">
        <f t="shared" si="6"/>
        <v>741.4133333333333</v>
      </c>
      <c r="L82" s="4">
        <f t="shared" si="9"/>
        <v>1.7751165589170668E-5</v>
      </c>
      <c r="N82" s="17">
        <f>+L82*(assessment!$J$273*assessment!$F$3)</f>
        <v>492.14991085590952</v>
      </c>
      <c r="P82" s="7">
        <f>+N82/payroll!F82</f>
        <v>7.0076698915420613E-5</v>
      </c>
      <c r="R82" s="17">
        <f>IF(P82&lt;$R$2,N82, +payroll!F82 * $R$2)</f>
        <v>492.14991085590952</v>
      </c>
      <c r="T82" s="6">
        <f t="shared" si="7"/>
        <v>0</v>
      </c>
      <c r="V82">
        <f t="shared" si="8"/>
        <v>1</v>
      </c>
    </row>
    <row r="83" spans="1:22" x14ac:dyDescent="0.2">
      <c r="A83" t="s">
        <v>128</v>
      </c>
      <c r="B83" t="s">
        <v>129</v>
      </c>
      <c r="C83" s="17">
        <v>0</v>
      </c>
      <c r="D83" s="17">
        <v>0</v>
      </c>
      <c r="E83" s="17">
        <v>0</v>
      </c>
      <c r="F83" s="17"/>
      <c r="G83" s="17">
        <f t="shared" si="10"/>
        <v>0</v>
      </c>
      <c r="H83" s="15">
        <v>1</v>
      </c>
      <c r="J83" s="17">
        <f t="shared" si="6"/>
        <v>0</v>
      </c>
      <c r="L83" s="4">
        <f t="shared" si="9"/>
        <v>0</v>
      </c>
      <c r="N83" s="17">
        <f>+L83*(assessment!$J$273*assessment!$F$3)</f>
        <v>0</v>
      </c>
      <c r="P83" s="7">
        <f>+N83/payroll!F83</f>
        <v>0</v>
      </c>
      <c r="R83" s="17">
        <f>IF(P83&lt;$R$2,N83, +payroll!F83 * $R$2)</f>
        <v>0</v>
      </c>
      <c r="T83" s="6">
        <f t="shared" si="7"/>
        <v>0</v>
      </c>
      <c r="V83" t="e">
        <f t="shared" si="8"/>
        <v>#DIV/0!</v>
      </c>
    </row>
    <row r="84" spans="1:22" x14ac:dyDescent="0.2">
      <c r="A84" t="s">
        <v>130</v>
      </c>
      <c r="B84" t="s">
        <v>542</v>
      </c>
      <c r="C84" s="17">
        <v>0</v>
      </c>
      <c r="D84" s="17">
        <v>0</v>
      </c>
      <c r="E84" s="17">
        <v>2213.7200000000003</v>
      </c>
      <c r="F84" s="17"/>
      <c r="G84" s="17">
        <f t="shared" si="10"/>
        <v>737.90666666666675</v>
      </c>
      <c r="H84" s="15">
        <v>1</v>
      </c>
      <c r="J84" s="17">
        <f t="shared" si="6"/>
        <v>737.90666666666675</v>
      </c>
      <c r="L84" s="4">
        <f t="shared" si="9"/>
        <v>1.7667207804939616E-5</v>
      </c>
      <c r="N84" s="17">
        <f>+L84*(assessment!$J$273*assessment!$F$3)</f>
        <v>489.82218675140456</v>
      </c>
      <c r="P84" s="7">
        <f>+N84/payroll!F84</f>
        <v>1.0194367509337394E-4</v>
      </c>
      <c r="R84" s="17">
        <f>IF(P84&lt;$R$2,N84, +payroll!F84 * $R$2)</f>
        <v>489.82218675140456</v>
      </c>
      <c r="T84" s="6">
        <f t="shared" si="7"/>
        <v>0</v>
      </c>
      <c r="V84">
        <f t="shared" si="8"/>
        <v>1</v>
      </c>
    </row>
    <row r="85" spans="1:22" x14ac:dyDescent="0.2">
      <c r="A85" t="s">
        <v>131</v>
      </c>
      <c r="B85" t="s">
        <v>132</v>
      </c>
      <c r="C85" s="17">
        <v>295.29000000000002</v>
      </c>
      <c r="D85" s="17">
        <v>0</v>
      </c>
      <c r="E85" s="17">
        <v>0</v>
      </c>
      <c r="F85" s="17"/>
      <c r="G85" s="17">
        <f t="shared" si="10"/>
        <v>98.43</v>
      </c>
      <c r="H85" s="15">
        <v>1</v>
      </c>
      <c r="J85" s="17">
        <f t="shared" si="6"/>
        <v>98.43</v>
      </c>
      <c r="L85" s="4">
        <f t="shared" si="9"/>
        <v>2.356643926386634E-6</v>
      </c>
      <c r="N85" s="17">
        <f>+L85*(assessment!$J$273*assessment!$F$3)</f>
        <v>65.337799507535848</v>
      </c>
      <c r="P85" s="7">
        <f>+N85/payroll!F85</f>
        <v>1.3546889492417375E-4</v>
      </c>
      <c r="R85" s="17">
        <f>IF(P85&lt;$R$2,N85, +payroll!F85 * $R$2)</f>
        <v>65.337799507535848</v>
      </c>
      <c r="T85" s="6">
        <f t="shared" si="7"/>
        <v>0</v>
      </c>
      <c r="V85">
        <f t="shared" si="8"/>
        <v>1</v>
      </c>
    </row>
    <row r="86" spans="1:22" x14ac:dyDescent="0.2">
      <c r="A86" t="s">
        <v>133</v>
      </c>
      <c r="B86" t="s">
        <v>543</v>
      </c>
      <c r="C86" s="17">
        <v>0</v>
      </c>
      <c r="D86" s="17">
        <v>0</v>
      </c>
      <c r="E86" s="17">
        <v>0</v>
      </c>
      <c r="F86" s="17"/>
      <c r="G86" s="17">
        <f t="shared" si="10"/>
        <v>0</v>
      </c>
      <c r="H86" s="15">
        <v>1</v>
      </c>
      <c r="J86" s="17">
        <f t="shared" si="6"/>
        <v>0</v>
      </c>
      <c r="L86" s="4">
        <f t="shared" si="9"/>
        <v>0</v>
      </c>
      <c r="N86" s="17">
        <f>+L86*(assessment!$J$273*assessment!$F$3)</f>
        <v>0</v>
      </c>
      <c r="P86" s="7">
        <f>+N86/payroll!F86</f>
        <v>0</v>
      </c>
      <c r="R86" s="17">
        <f>IF(P86&lt;$R$2,N86, +payroll!F86 * $R$2)</f>
        <v>0</v>
      </c>
      <c r="T86" s="6">
        <f t="shared" si="7"/>
        <v>0</v>
      </c>
      <c r="V86" t="e">
        <f t="shared" si="8"/>
        <v>#DIV/0!</v>
      </c>
    </row>
    <row r="87" spans="1:22" x14ac:dyDescent="0.2">
      <c r="A87" t="s">
        <v>134</v>
      </c>
      <c r="B87" t="s">
        <v>135</v>
      </c>
      <c r="C87" s="17">
        <v>0</v>
      </c>
      <c r="D87" s="17">
        <v>0</v>
      </c>
      <c r="E87" s="17">
        <v>0</v>
      </c>
      <c r="F87" s="17"/>
      <c r="G87" s="17">
        <f t="shared" si="10"/>
        <v>0</v>
      </c>
      <c r="H87" s="15">
        <v>1</v>
      </c>
      <c r="J87" s="17">
        <f t="shared" si="6"/>
        <v>0</v>
      </c>
      <c r="L87" s="4">
        <f t="shared" si="9"/>
        <v>0</v>
      </c>
      <c r="N87" s="17">
        <f>+L87*(assessment!$J$273*assessment!$F$3)</f>
        <v>0</v>
      </c>
      <c r="P87" s="7">
        <f>+N87/payroll!F87</f>
        <v>0</v>
      </c>
      <c r="R87" s="17">
        <f>IF(P87&lt;$R$2,N87, +payroll!F87 * $R$2)</f>
        <v>0</v>
      </c>
      <c r="T87" s="6">
        <f t="shared" si="7"/>
        <v>0</v>
      </c>
      <c r="V87" t="e">
        <f t="shared" si="8"/>
        <v>#DIV/0!</v>
      </c>
    </row>
    <row r="88" spans="1:22" x14ac:dyDescent="0.2">
      <c r="A88" t="s">
        <v>136</v>
      </c>
      <c r="B88" t="s">
        <v>137</v>
      </c>
      <c r="C88" s="17">
        <v>0</v>
      </c>
      <c r="D88" s="17">
        <v>0</v>
      </c>
      <c r="E88" s="17">
        <v>0</v>
      </c>
      <c r="F88" s="17"/>
      <c r="G88" s="17">
        <f t="shared" si="10"/>
        <v>0</v>
      </c>
      <c r="H88" s="15">
        <v>1</v>
      </c>
      <c r="J88" s="17">
        <f t="shared" si="6"/>
        <v>0</v>
      </c>
      <c r="L88" s="4">
        <f t="shared" si="9"/>
        <v>0</v>
      </c>
      <c r="N88" s="17">
        <f>+L88*(assessment!$J$273*assessment!$F$3)</f>
        <v>0</v>
      </c>
      <c r="P88" s="7">
        <f>+N88/payroll!F88</f>
        <v>0</v>
      </c>
      <c r="R88" s="17">
        <f>IF(P88&lt;$R$2,N88, +payroll!F88 * $R$2)</f>
        <v>0</v>
      </c>
      <c r="T88" s="6">
        <f t="shared" si="7"/>
        <v>0</v>
      </c>
      <c r="V88" t="e">
        <f t="shared" si="8"/>
        <v>#DIV/0!</v>
      </c>
    </row>
    <row r="89" spans="1:22" x14ac:dyDescent="0.2">
      <c r="A89" t="s">
        <v>138</v>
      </c>
      <c r="B89" t="s">
        <v>139</v>
      </c>
      <c r="C89" s="17">
        <v>0</v>
      </c>
      <c r="D89" s="17">
        <v>0</v>
      </c>
      <c r="E89" s="17">
        <v>3954.45</v>
      </c>
      <c r="F89" s="17"/>
      <c r="G89" s="17">
        <f t="shared" si="10"/>
        <v>1318.1499999999999</v>
      </c>
      <c r="H89" s="15">
        <v>1</v>
      </c>
      <c r="J89" s="17">
        <f t="shared" si="6"/>
        <v>1318.1499999999999</v>
      </c>
      <c r="L89" s="4">
        <f t="shared" si="9"/>
        <v>3.1559587438449061E-5</v>
      </c>
      <c r="N89" s="17">
        <f>+L89*(assessment!$J$273*assessment!$F$3)</f>
        <v>874.98750808552643</v>
      </c>
      <c r="P89" s="7">
        <f>+N89/payroll!F89</f>
        <v>2.4610557764023652E-4</v>
      </c>
      <c r="R89" s="17">
        <f>IF(P89&lt;$R$2,N89, +payroll!F89 * $R$2)</f>
        <v>874.98750808552643</v>
      </c>
      <c r="T89" s="6">
        <f t="shared" si="7"/>
        <v>0</v>
      </c>
      <c r="V89">
        <f t="shared" si="8"/>
        <v>1</v>
      </c>
    </row>
    <row r="90" spans="1:22" x14ac:dyDescent="0.2">
      <c r="A90" t="s">
        <v>140</v>
      </c>
      <c r="B90" t="s">
        <v>141</v>
      </c>
      <c r="C90" s="17">
        <v>0</v>
      </c>
      <c r="D90" s="17">
        <v>0</v>
      </c>
      <c r="E90" s="17">
        <v>0</v>
      </c>
      <c r="F90" s="17"/>
      <c r="G90" s="17">
        <f t="shared" si="10"/>
        <v>0</v>
      </c>
      <c r="H90" s="15">
        <v>1</v>
      </c>
      <c r="J90" s="17">
        <f t="shared" si="6"/>
        <v>0</v>
      </c>
      <c r="L90" s="4">
        <f t="shared" si="9"/>
        <v>0</v>
      </c>
      <c r="N90" s="17">
        <f>+L90*(assessment!$J$273*assessment!$F$3)</f>
        <v>0</v>
      </c>
      <c r="P90" s="7">
        <f>+N90/payroll!F90</f>
        <v>0</v>
      </c>
      <c r="R90" s="17">
        <f>IF(P90&lt;$R$2,N90, +payroll!F90 * $R$2)</f>
        <v>0</v>
      </c>
      <c r="T90" s="6">
        <f t="shared" si="7"/>
        <v>0</v>
      </c>
      <c r="V90" t="e">
        <f t="shared" si="8"/>
        <v>#DIV/0!</v>
      </c>
    </row>
    <row r="91" spans="1:22" x14ac:dyDescent="0.2">
      <c r="A91" t="s">
        <v>142</v>
      </c>
      <c r="B91" t="s">
        <v>143</v>
      </c>
      <c r="C91" s="17">
        <v>1425594.2865430273</v>
      </c>
      <c r="D91" s="17">
        <v>1132038.2131909286</v>
      </c>
      <c r="E91" s="17">
        <v>1044935.6216217339</v>
      </c>
      <c r="F91" s="17"/>
      <c r="G91" s="17">
        <f t="shared" si="10"/>
        <v>1200856.0404518966</v>
      </c>
      <c r="H91" s="15">
        <v>1</v>
      </c>
      <c r="J91" s="17">
        <f t="shared" ref="J91:J96" si="11">+G91*H91</f>
        <v>1200856.0404518966</v>
      </c>
      <c r="L91" s="4">
        <f t="shared" ref="L91:L96" si="12">+J91/$J$265</f>
        <v>2.875129629376881E-2</v>
      </c>
      <c r="N91" s="17">
        <f>+L91*(assessment!$J$273*assessment!$F$3)</f>
        <v>797127.81884038786</v>
      </c>
      <c r="P91" s="7">
        <f>+N91/payroll!F91</f>
        <v>1.7805893828631875E-3</v>
      </c>
      <c r="R91" s="17">
        <f>IF(P91&lt;$R$2,N91, +payroll!F91 * $R$2)</f>
        <v>797127.81884038786</v>
      </c>
      <c r="T91" s="6">
        <f t="shared" ref="T91:T96" si="13">+N91-R91</f>
        <v>0</v>
      </c>
      <c r="V91">
        <f t="shared" ref="V91:V96" si="14">+R91/N91</f>
        <v>1</v>
      </c>
    </row>
    <row r="92" spans="1:22" x14ac:dyDescent="0.2">
      <c r="A92" t="s">
        <v>144</v>
      </c>
      <c r="B92" t="s">
        <v>489</v>
      </c>
      <c r="C92" s="17">
        <v>1229590.7300000028</v>
      </c>
      <c r="D92" s="17">
        <v>1121846.0100000033</v>
      </c>
      <c r="E92" s="17">
        <v>910603.65000000189</v>
      </c>
      <c r="F92" s="17"/>
      <c r="G92" s="17">
        <f t="shared" si="10"/>
        <v>1087346.7966666692</v>
      </c>
      <c r="H92" s="15">
        <v>1</v>
      </c>
      <c r="J92" s="17">
        <f>+G92*H92</f>
        <v>1087346.7966666692</v>
      </c>
      <c r="L92" s="4">
        <f t="shared" si="12"/>
        <v>2.6033620077623366E-2</v>
      </c>
      <c r="N92" s="17">
        <f>+L92*(assessment!$J$273*assessment!$F$3)</f>
        <v>721780.42259238218</v>
      </c>
      <c r="P92" s="7">
        <f>+N92/payroll!F92</f>
        <v>1.7859804887429451E-3</v>
      </c>
      <c r="R92" s="17">
        <f>IF(P92&lt;$R$2,N92, +payroll!F92 * $R$2)</f>
        <v>721780.42259238218</v>
      </c>
      <c r="T92" s="6">
        <f>+N92-R92</f>
        <v>0</v>
      </c>
      <c r="V92">
        <f>+R92/N92</f>
        <v>1</v>
      </c>
    </row>
    <row r="93" spans="1:22" x14ac:dyDescent="0.2">
      <c r="A93" t="s">
        <v>145</v>
      </c>
      <c r="B93" t="s">
        <v>146</v>
      </c>
      <c r="C93" s="17">
        <v>0</v>
      </c>
      <c r="D93" s="17">
        <v>0</v>
      </c>
      <c r="E93" s="17">
        <v>0</v>
      </c>
      <c r="F93" s="17"/>
      <c r="G93" s="17">
        <f t="shared" si="10"/>
        <v>0</v>
      </c>
      <c r="H93" s="15">
        <v>1</v>
      </c>
      <c r="J93" s="17">
        <f>+G93*H93</f>
        <v>0</v>
      </c>
      <c r="L93" s="4">
        <f t="shared" si="12"/>
        <v>0</v>
      </c>
      <c r="N93" s="17">
        <f>+L93*(assessment!$J$273*assessment!$F$3)</f>
        <v>0</v>
      </c>
      <c r="P93" s="7">
        <f>+N93/payroll!F93</f>
        <v>0</v>
      </c>
      <c r="R93" s="17">
        <f>IF(P93&lt;$R$2,N93, +payroll!F93 * $R$2)</f>
        <v>0</v>
      </c>
      <c r="T93" s="6">
        <f>+N93-R93</f>
        <v>0</v>
      </c>
      <c r="V93" t="e">
        <f>+R93/N93</f>
        <v>#DIV/0!</v>
      </c>
    </row>
    <row r="94" spans="1:22" x14ac:dyDescent="0.2">
      <c r="A94" t="s">
        <v>488</v>
      </c>
      <c r="B94" t="s">
        <v>493</v>
      </c>
      <c r="C94" s="17">
        <v>3298202.102159759</v>
      </c>
      <c r="D94" s="17">
        <v>3340549.5295300581</v>
      </c>
      <c r="E94" s="17">
        <v>2964667.0854331441</v>
      </c>
      <c r="F94" s="17"/>
      <c r="G94" s="17">
        <f t="shared" si="10"/>
        <v>3201139.5723743201</v>
      </c>
      <c r="H94" s="15">
        <v>1</v>
      </c>
      <c r="J94" s="17">
        <f t="shared" si="11"/>
        <v>3201139.5723743201</v>
      </c>
      <c r="L94" s="4">
        <f t="shared" si="12"/>
        <v>7.6642752522115692E-2</v>
      </c>
      <c r="N94" s="17">
        <f>+L94*(assessment!$J$273*assessment!$F$3)</f>
        <v>2124915.3263784656</v>
      </c>
      <c r="P94" s="7">
        <f>+N94/payroll!F94</f>
        <v>4.5686970530115891E-3</v>
      </c>
      <c r="R94" s="17">
        <f>IF(P94&lt;$R$2,N94, +payroll!F94 * $R$2)</f>
        <v>2124915.3263784656</v>
      </c>
      <c r="T94" s="6">
        <f t="shared" si="13"/>
        <v>0</v>
      </c>
      <c r="V94">
        <f t="shared" si="14"/>
        <v>1</v>
      </c>
    </row>
    <row r="95" spans="1:22" x14ac:dyDescent="0.2">
      <c r="A95" t="s">
        <v>486</v>
      </c>
      <c r="B95" t="s">
        <v>494</v>
      </c>
      <c r="C95" s="17">
        <v>175480.16000000003</v>
      </c>
      <c r="D95" s="17">
        <v>324508.38000000024</v>
      </c>
      <c r="E95" s="17">
        <v>241976.74000000019</v>
      </c>
      <c r="F95" s="17"/>
      <c r="G95" s="17">
        <f t="shared" si="10"/>
        <v>247321.76000000015</v>
      </c>
      <c r="H95" s="15">
        <v>1</v>
      </c>
      <c r="J95" s="17">
        <f t="shared" si="11"/>
        <v>247321.76000000015</v>
      </c>
      <c r="L95" s="4">
        <f t="shared" si="12"/>
        <v>5.9214601601874743E-3</v>
      </c>
      <c r="N95" s="17">
        <f>+L95*(assessment!$J$273*assessment!$F$3)</f>
        <v>164172.09761994219</v>
      </c>
      <c r="P95" s="7">
        <f>+N95/payroll!F95</f>
        <v>1.0362947849181503E-3</v>
      </c>
      <c r="R95" s="17">
        <f>IF(P95&lt;$R$2,N95, +payroll!F95 * $R$2)</f>
        <v>164172.09761994219</v>
      </c>
      <c r="T95" s="6">
        <f t="shared" si="13"/>
        <v>0</v>
      </c>
      <c r="V95">
        <f t="shared" si="14"/>
        <v>1</v>
      </c>
    </row>
    <row r="96" spans="1:22" x14ac:dyDescent="0.2">
      <c r="A96" t="s">
        <v>487</v>
      </c>
      <c r="B96" t="s">
        <v>495</v>
      </c>
      <c r="C96" s="17">
        <v>7555740.3312971657</v>
      </c>
      <c r="D96" s="17">
        <v>7864461.6072788807</v>
      </c>
      <c r="E96" s="17">
        <v>7212976.6529452587</v>
      </c>
      <c r="F96" s="17"/>
      <c r="G96" s="17">
        <f t="shared" si="10"/>
        <v>7544392.8638404347</v>
      </c>
      <c r="H96" s="15">
        <v>1</v>
      </c>
      <c r="J96" s="17">
        <f t="shared" si="11"/>
        <v>7544392.8638404347</v>
      </c>
      <c r="L96" s="4">
        <f t="shared" si="12"/>
        <v>0.1806303730655717</v>
      </c>
      <c r="N96" s="17">
        <f>+L96*(assessment!$J$273*assessment!$F$3)</f>
        <v>5007965.3392633395</v>
      </c>
      <c r="P96" s="7">
        <f>+N96/payroll!F96</f>
        <v>9.1642298753936684E-3</v>
      </c>
      <c r="R96" s="17">
        <f>IF(P96&lt;$R$2,N96, +payroll!F96 * $R$2)</f>
        <v>5007965.3392633395</v>
      </c>
      <c r="T96" s="6">
        <f t="shared" si="13"/>
        <v>0</v>
      </c>
      <c r="V96">
        <f t="shared" si="14"/>
        <v>1</v>
      </c>
    </row>
    <row r="97" spans="1:22" x14ac:dyDescent="0.2">
      <c r="A97" t="s">
        <v>512</v>
      </c>
      <c r="B97" t="s">
        <v>554</v>
      </c>
      <c r="C97" s="17">
        <v>769.84</v>
      </c>
      <c r="D97" s="17">
        <v>712.73</v>
      </c>
      <c r="E97" s="17">
        <v>2991.54</v>
      </c>
      <c r="F97" s="17"/>
      <c r="G97" s="17">
        <f t="shared" si="10"/>
        <v>1491.3700000000001</v>
      </c>
      <c r="H97" s="15">
        <v>1</v>
      </c>
      <c r="J97" s="17">
        <f>+G97*H97</f>
        <v>1491.3700000000001</v>
      </c>
      <c r="L97" s="4">
        <f t="shared" ref="L97:L128" si="15">+J97/$J$265</f>
        <v>3.5706878517679915E-5</v>
      </c>
      <c r="N97" s="17">
        <f>+L97*(assessment!$J$273*assessment!$F$3)</f>
        <v>989.97088338467677</v>
      </c>
      <c r="P97" s="7">
        <f>+N97/payroll!F97</f>
        <v>5.0641300910805474E-4</v>
      </c>
      <c r="R97" s="17">
        <f>IF(P97&lt;$R$2,N97, +payroll!F97 * $R$2)</f>
        <v>989.97088338467677</v>
      </c>
      <c r="T97" s="6">
        <f>+N97-R97</f>
        <v>0</v>
      </c>
      <c r="V97">
        <f>+R97/N97</f>
        <v>1</v>
      </c>
    </row>
    <row r="98" spans="1:22" x14ac:dyDescent="0.2">
      <c r="A98" t="s">
        <v>147</v>
      </c>
      <c r="B98" t="s">
        <v>148</v>
      </c>
      <c r="C98" s="17">
        <v>45825.470000000016</v>
      </c>
      <c r="D98" s="17">
        <v>87440.499999999985</v>
      </c>
      <c r="E98" s="17">
        <v>76126.670000000013</v>
      </c>
      <c r="F98" s="17"/>
      <c r="G98" s="17">
        <f t="shared" si="10"/>
        <v>69797.546666666676</v>
      </c>
      <c r="H98" s="15">
        <v>1</v>
      </c>
      <c r="J98" s="17">
        <f t="shared" si="6"/>
        <v>69797.546666666676</v>
      </c>
      <c r="L98" s="4">
        <f t="shared" si="15"/>
        <v>1.671116168126462E-3</v>
      </c>
      <c r="N98" s="17">
        <f>+L98*(assessment!$J$273*assessment!$F$3)</f>
        <v>46331.587018434868</v>
      </c>
      <c r="P98" s="7">
        <f>+N98/payroll!F98</f>
        <v>1.6446090839354452E-3</v>
      </c>
      <c r="R98" s="17">
        <f>IF(P98&lt;$R$2,N98, +payroll!F98 * $R$2)</f>
        <v>46331.587018434868</v>
      </c>
      <c r="T98" s="6">
        <f t="shared" si="7"/>
        <v>0</v>
      </c>
      <c r="V98">
        <f t="shared" si="8"/>
        <v>1</v>
      </c>
    </row>
    <row r="99" spans="1:22" x14ac:dyDescent="0.2">
      <c r="A99" t="s">
        <v>149</v>
      </c>
      <c r="B99" t="s">
        <v>150</v>
      </c>
      <c r="C99" s="17">
        <v>42579.729999999989</v>
      </c>
      <c r="D99" s="17">
        <v>80324.379999999976</v>
      </c>
      <c r="E99" s="17">
        <v>30427.87</v>
      </c>
      <c r="F99" s="17"/>
      <c r="G99" s="17">
        <f t="shared" si="10"/>
        <v>51110.659999999982</v>
      </c>
      <c r="H99" s="15">
        <v>1</v>
      </c>
      <c r="J99" s="17">
        <f t="shared" si="6"/>
        <v>51110.659999999982</v>
      </c>
      <c r="L99" s="4">
        <f t="shared" si="15"/>
        <v>1.2237084878859313E-3</v>
      </c>
      <c r="N99" s="17">
        <f>+L99*(assessment!$J$273*assessment!$F$3)</f>
        <v>33927.23819747872</v>
      </c>
      <c r="P99" s="7">
        <f>+N99/payroll!F99</f>
        <v>4.7358569823405328E-3</v>
      </c>
      <c r="R99" s="17">
        <f>IF(P99&lt;$R$2,N99, +payroll!F99 * $R$2)</f>
        <v>33927.23819747872</v>
      </c>
      <c r="T99" s="6">
        <f t="shared" si="7"/>
        <v>0</v>
      </c>
      <c r="V99">
        <f t="shared" si="8"/>
        <v>1</v>
      </c>
    </row>
    <row r="100" spans="1:22" x14ac:dyDescent="0.2">
      <c r="A100" t="s">
        <v>151</v>
      </c>
      <c r="B100" t="s">
        <v>152</v>
      </c>
      <c r="C100" s="17">
        <v>0</v>
      </c>
      <c r="D100" s="17">
        <v>0</v>
      </c>
      <c r="E100" s="17">
        <v>0</v>
      </c>
      <c r="F100" s="17"/>
      <c r="G100" s="17">
        <f t="shared" si="10"/>
        <v>0</v>
      </c>
      <c r="H100" s="15">
        <v>1</v>
      </c>
      <c r="J100" s="17">
        <f t="shared" si="6"/>
        <v>0</v>
      </c>
      <c r="L100" s="4">
        <f t="shared" si="15"/>
        <v>0</v>
      </c>
      <c r="N100" s="17">
        <f>+L100*(assessment!$J$273*assessment!$F$3)</f>
        <v>0</v>
      </c>
      <c r="P100" s="7">
        <f>+N100/payroll!F100</f>
        <v>0</v>
      </c>
      <c r="R100" s="17">
        <f>IF(P100&lt;$R$2,N100, +payroll!F100 * $R$2)</f>
        <v>0</v>
      </c>
      <c r="T100" s="6">
        <f t="shared" si="7"/>
        <v>0</v>
      </c>
      <c r="V100" t="e">
        <f t="shared" si="8"/>
        <v>#DIV/0!</v>
      </c>
    </row>
    <row r="101" spans="1:22" x14ac:dyDescent="0.2">
      <c r="A101" t="s">
        <v>153</v>
      </c>
      <c r="B101" t="s">
        <v>154</v>
      </c>
      <c r="C101" s="17">
        <v>700.33999999999969</v>
      </c>
      <c r="D101" s="17">
        <v>17965.02</v>
      </c>
      <c r="E101" s="17">
        <v>8996.3599999999988</v>
      </c>
      <c r="F101" s="17"/>
      <c r="G101" s="17">
        <f t="shared" si="10"/>
        <v>9220.5733333333337</v>
      </c>
      <c r="H101" s="15">
        <v>1</v>
      </c>
      <c r="J101" s="17">
        <f t="shared" si="6"/>
        <v>9220.5733333333337</v>
      </c>
      <c r="L101" s="4">
        <f t="shared" si="15"/>
        <v>2.2076204555321102E-4</v>
      </c>
      <c r="N101" s="17">
        <f>+L101*(assessment!$J$273*assessment!$F$3)</f>
        <v>6120.613347534947</v>
      </c>
      <c r="P101" s="7">
        <f>+N101/payroll!F101</f>
        <v>2.8497528225491283E-4</v>
      </c>
      <c r="R101" s="17">
        <f>IF(P101&lt;$R$2,N101, +payroll!F101 * $R$2)</f>
        <v>6120.613347534947</v>
      </c>
      <c r="T101" s="6">
        <f t="shared" si="7"/>
        <v>0</v>
      </c>
      <c r="V101">
        <f t="shared" si="8"/>
        <v>1</v>
      </c>
    </row>
    <row r="102" spans="1:22" x14ac:dyDescent="0.2">
      <c r="A102" t="s">
        <v>155</v>
      </c>
      <c r="B102" t="s">
        <v>481</v>
      </c>
      <c r="C102" s="17">
        <v>53313.839999999982</v>
      </c>
      <c r="D102" s="17">
        <v>82733.12000000001</v>
      </c>
      <c r="E102" s="17">
        <v>137264.66999999998</v>
      </c>
      <c r="F102" s="17"/>
      <c r="G102" s="17">
        <f t="shared" si="10"/>
        <v>91103.876666666663</v>
      </c>
      <c r="H102" s="15">
        <v>1</v>
      </c>
      <c r="J102" s="17">
        <f t="shared" si="6"/>
        <v>91103.876666666663</v>
      </c>
      <c r="L102" s="4">
        <f t="shared" si="15"/>
        <v>2.1812394353020112E-3</v>
      </c>
      <c r="N102" s="17">
        <f>+L102*(assessment!$J$273*assessment!$F$3)</f>
        <v>60474.721406135723</v>
      </c>
      <c r="P102" s="7">
        <f>+N102/payroll!F102</f>
        <v>3.9110259210658603E-4</v>
      </c>
      <c r="R102" s="17">
        <f>IF(P102&lt;$R$2,N102, +payroll!F102 * $R$2)</f>
        <v>60474.721406135723</v>
      </c>
      <c r="T102" s="6">
        <f t="shared" si="7"/>
        <v>0</v>
      </c>
      <c r="V102">
        <f t="shared" si="8"/>
        <v>1</v>
      </c>
    </row>
    <row r="103" spans="1:22" x14ac:dyDescent="0.2">
      <c r="A103" t="s">
        <v>156</v>
      </c>
      <c r="B103" t="s">
        <v>544</v>
      </c>
      <c r="C103" s="17">
        <v>0</v>
      </c>
      <c r="D103" s="17">
        <v>0</v>
      </c>
      <c r="E103" s="17">
        <v>0</v>
      </c>
      <c r="F103" s="17"/>
      <c r="G103" s="17">
        <f t="shared" si="10"/>
        <v>0</v>
      </c>
      <c r="H103" s="15">
        <v>1</v>
      </c>
      <c r="J103" s="17">
        <f>+G103*H103</f>
        <v>0</v>
      </c>
      <c r="L103" s="4">
        <f t="shared" si="15"/>
        <v>0</v>
      </c>
      <c r="N103" s="17">
        <f>+L103*(assessment!$J$273*assessment!$F$3)</f>
        <v>0</v>
      </c>
      <c r="P103" s="7">
        <f>+N103/payroll!F103</f>
        <v>0</v>
      </c>
      <c r="R103" s="17">
        <f>IF(P103&lt;$R$2,N103, +payroll!F103 * $R$2)</f>
        <v>0</v>
      </c>
      <c r="T103" s="6">
        <f>+N103-R103</f>
        <v>0</v>
      </c>
      <c r="V103" t="e">
        <f>+R103/N103</f>
        <v>#DIV/0!</v>
      </c>
    </row>
    <row r="104" spans="1:22" x14ac:dyDescent="0.2">
      <c r="A104" t="s">
        <v>515</v>
      </c>
      <c r="B104" t="s">
        <v>516</v>
      </c>
      <c r="C104" s="17">
        <v>21894.449999999997</v>
      </c>
      <c r="D104" s="17">
        <v>14519.210000000003</v>
      </c>
      <c r="E104" s="17">
        <v>3396.4800000000005</v>
      </c>
      <c r="F104" s="17"/>
      <c r="G104" s="17">
        <f t="shared" si="10"/>
        <v>13270.046666666669</v>
      </c>
      <c r="H104" s="15">
        <v>1</v>
      </c>
      <c r="J104" s="17">
        <f>+G104*H104</f>
        <v>13270.046666666669</v>
      </c>
      <c r="L104" s="4">
        <f t="shared" si="15"/>
        <v>3.1771588824410445E-4</v>
      </c>
      <c r="N104" s="17">
        <f>+L104*(assessment!$J$273*assessment!$F$3)</f>
        <v>8808.6523271595161</v>
      </c>
      <c r="P104" s="7">
        <f>+N104/payroll!F104</f>
        <v>3.1092189812372635E-4</v>
      </c>
      <c r="R104" s="17">
        <f>IF(P104&lt;$R$2,N104, +payroll!F104 * $R$2)</f>
        <v>8808.6523271595161</v>
      </c>
      <c r="T104" s="6">
        <f>+N104-R104</f>
        <v>0</v>
      </c>
      <c r="V104">
        <f>+R104/N104</f>
        <v>1</v>
      </c>
    </row>
    <row r="105" spans="1:22" x14ac:dyDescent="0.2">
      <c r="A105" t="s">
        <v>564</v>
      </c>
      <c r="B105" t="s">
        <v>565</v>
      </c>
      <c r="C105" s="17">
        <v>6460364.099999968</v>
      </c>
      <c r="D105" s="17">
        <v>5091085</v>
      </c>
      <c r="E105" s="17">
        <v>4497556.089999984</v>
      </c>
      <c r="F105" s="17"/>
      <c r="G105" s="17">
        <f t="shared" si="10"/>
        <v>5349668.3966666507</v>
      </c>
      <c r="H105" s="15">
        <v>1</v>
      </c>
      <c r="J105" s="17">
        <f t="shared" ref="J105:J166" si="16">+G105*H105</f>
        <v>5349668.3966666507</v>
      </c>
      <c r="L105" s="4">
        <f t="shared" si="15"/>
        <v>0.12808354704040417</v>
      </c>
      <c r="N105" s="17">
        <f>+L105*(assessment!$J$273*assessment!$F$3)</f>
        <v>3551108.0070426324</v>
      </c>
      <c r="P105" s="7">
        <f>+N105/payroll!F105</f>
        <v>3.0387645830229747E-2</v>
      </c>
      <c r="R105" s="17">
        <f>IF(P105&lt;$R$2,N105, +payroll!F105 * $R$2)</f>
        <v>3551108.0070426324</v>
      </c>
      <c r="T105" s="6">
        <f t="shared" ref="T105:T166" si="17">+N105-R105</f>
        <v>0</v>
      </c>
      <c r="V105">
        <f t="shared" ref="V105:V166" si="18">+R105/N105</f>
        <v>1</v>
      </c>
    </row>
    <row r="106" spans="1:22" x14ac:dyDescent="0.2">
      <c r="A106" t="s">
        <v>157</v>
      </c>
      <c r="B106" t="s">
        <v>158</v>
      </c>
      <c r="C106" s="17">
        <v>13849370.380000012</v>
      </c>
      <c r="D106" s="17">
        <v>15109494.699999882</v>
      </c>
      <c r="E106" s="17">
        <v>13296999.169999948</v>
      </c>
      <c r="F106" s="17"/>
      <c r="G106" s="17">
        <f t="shared" si="10"/>
        <v>14085288.083333282</v>
      </c>
      <c r="H106" s="15">
        <v>1</v>
      </c>
      <c r="J106" s="17">
        <f t="shared" si="16"/>
        <v>14085288.083333282</v>
      </c>
      <c r="L106" s="4">
        <f t="shared" si="15"/>
        <v>0.33723467045609479</v>
      </c>
      <c r="N106" s="17">
        <f>+L106*(assessment!$J$273*assessment!$F$3)</f>
        <v>9349809.2938607521</v>
      </c>
      <c r="P106" s="7">
        <f>+N106/payroll!F106</f>
        <v>6.7872010542641475E-3</v>
      </c>
      <c r="R106" s="17">
        <f>IF(P106&lt;$R$2,N106, +payroll!F106 * $R$2)</f>
        <v>9349809.2938607521</v>
      </c>
      <c r="T106" s="6">
        <f t="shared" si="17"/>
        <v>0</v>
      </c>
      <c r="V106">
        <f t="shared" si="18"/>
        <v>1</v>
      </c>
    </row>
    <row r="107" spans="1:22" x14ac:dyDescent="0.2">
      <c r="A107" t="s">
        <v>520</v>
      </c>
      <c r="B107" t="s">
        <v>519</v>
      </c>
      <c r="C107" s="17">
        <v>118596.48999999987</v>
      </c>
      <c r="D107" s="17">
        <v>118093.85999999999</v>
      </c>
      <c r="E107" s="17">
        <v>83015.330000000016</v>
      </c>
      <c r="F107" s="17"/>
      <c r="G107" s="17">
        <f t="shared" si="10"/>
        <v>106568.55999999995</v>
      </c>
      <c r="H107" s="15">
        <v>1</v>
      </c>
      <c r="J107" s="17">
        <f>+G107*H107</f>
        <v>106568.55999999995</v>
      </c>
      <c r="L107" s="4">
        <f t="shared" si="15"/>
        <v>2.5515000474222236E-3</v>
      </c>
      <c r="N107" s="17">
        <f>+L107*(assessment!$J$273*assessment!$F$3)</f>
        <v>70740.172783570059</v>
      </c>
      <c r="P107" s="7">
        <f>+N107/payroll!F107</f>
        <v>1.2863787935967635E-3</v>
      </c>
      <c r="R107" s="17">
        <f>IF(P107&lt;$R$2,N107, +payroll!F107 * $R$2)</f>
        <v>70740.172783570059</v>
      </c>
      <c r="T107" s="6">
        <f>+N107-R107</f>
        <v>0</v>
      </c>
      <c r="V107">
        <f>+R107/N107</f>
        <v>1</v>
      </c>
    </row>
    <row r="108" spans="1:22" x14ac:dyDescent="0.2">
      <c r="A108" t="s">
        <v>159</v>
      </c>
      <c r="B108" t="s">
        <v>160</v>
      </c>
      <c r="C108" s="17">
        <v>50787.130000000005</v>
      </c>
      <c r="D108" s="17">
        <v>25198.039999999994</v>
      </c>
      <c r="E108" s="17">
        <v>6878.1500000000005</v>
      </c>
      <c r="F108" s="17"/>
      <c r="G108" s="17">
        <f t="shared" si="10"/>
        <v>27621.106666666663</v>
      </c>
      <c r="H108" s="15">
        <v>1</v>
      </c>
      <c r="J108" s="17">
        <f t="shared" si="16"/>
        <v>27621.106666666663</v>
      </c>
      <c r="L108" s="4">
        <f t="shared" si="15"/>
        <v>6.6131375867192266E-4</v>
      </c>
      <c r="N108" s="17">
        <f>+L108*(assessment!$J$273*assessment!$F$3)</f>
        <v>18334.88092617015</v>
      </c>
      <c r="P108" s="7">
        <f>+N108/payroll!F108</f>
        <v>3.0704684653090191E-4</v>
      </c>
      <c r="R108" s="17">
        <f>IF(P108&lt;$R$2,N108, +payroll!F108 * $R$2)</f>
        <v>18334.88092617015</v>
      </c>
      <c r="T108" s="6">
        <f t="shared" si="17"/>
        <v>0</v>
      </c>
      <c r="V108">
        <f t="shared" si="18"/>
        <v>1</v>
      </c>
    </row>
    <row r="109" spans="1:22" x14ac:dyDescent="0.2">
      <c r="A109" t="s">
        <v>161</v>
      </c>
      <c r="B109" t="s">
        <v>162</v>
      </c>
      <c r="C109" s="17">
        <v>85007.459999999963</v>
      </c>
      <c r="D109" s="17">
        <v>9426.8799999999173</v>
      </c>
      <c r="E109" s="17">
        <v>164331.24</v>
      </c>
      <c r="F109" s="17"/>
      <c r="G109" s="17">
        <f t="shared" si="10"/>
        <v>86255.193333333285</v>
      </c>
      <c r="H109" s="15">
        <v>1</v>
      </c>
      <c r="J109" s="17">
        <f t="shared" si="16"/>
        <v>86255.193333333285</v>
      </c>
      <c r="L109" s="4">
        <f t="shared" si="15"/>
        <v>2.0651506399299475E-3</v>
      </c>
      <c r="N109" s="17">
        <f>+L109*(assessment!$J$273*assessment!$F$3)</f>
        <v>57256.167108575355</v>
      </c>
      <c r="P109" s="7">
        <f>+N109/payroll!F109</f>
        <v>7.9147204838219993E-4</v>
      </c>
      <c r="R109" s="17">
        <f>IF(P109&lt;$R$2,N109, +payroll!F109 * $R$2)</f>
        <v>57256.167108575355</v>
      </c>
      <c r="T109" s="6">
        <f t="shared" si="17"/>
        <v>0</v>
      </c>
      <c r="V109">
        <f t="shared" si="18"/>
        <v>1</v>
      </c>
    </row>
    <row r="110" spans="1:22" x14ac:dyDescent="0.2">
      <c r="A110" t="s">
        <v>163</v>
      </c>
      <c r="B110" t="s">
        <v>164</v>
      </c>
      <c r="C110" s="17">
        <v>193192.52</v>
      </c>
      <c r="D110" s="17">
        <v>187908</v>
      </c>
      <c r="E110" s="17">
        <v>114796.3700000002</v>
      </c>
      <c r="F110" s="17"/>
      <c r="G110" s="17">
        <f t="shared" si="10"/>
        <v>165298.96333333341</v>
      </c>
      <c r="H110" s="15">
        <v>1</v>
      </c>
      <c r="J110" s="17">
        <f t="shared" si="16"/>
        <v>165298.96333333341</v>
      </c>
      <c r="L110" s="4">
        <f t="shared" si="15"/>
        <v>3.9576429744743171E-3</v>
      </c>
      <c r="N110" s="17">
        <f>+L110*(assessment!$J$273*assessment!$F$3)</f>
        <v>109725.3939355568</v>
      </c>
      <c r="P110" s="7">
        <f>+N110/payroll!F110</f>
        <v>1.607019324910633E-3</v>
      </c>
      <c r="R110" s="17">
        <f>IF(P110&lt;$R$2,N110, +payroll!F110 * $R$2)</f>
        <v>109725.3939355568</v>
      </c>
      <c r="T110" s="6">
        <f t="shared" si="17"/>
        <v>0</v>
      </c>
      <c r="V110">
        <f t="shared" si="18"/>
        <v>1</v>
      </c>
    </row>
    <row r="111" spans="1:22" x14ac:dyDescent="0.2">
      <c r="A111" t="s">
        <v>165</v>
      </c>
      <c r="B111" t="s">
        <v>166</v>
      </c>
      <c r="C111" s="17">
        <v>378164.40000000049</v>
      </c>
      <c r="D111" s="17">
        <v>335748.73000000103</v>
      </c>
      <c r="E111" s="17">
        <v>300926.25000000052</v>
      </c>
      <c r="F111" s="17"/>
      <c r="G111" s="17">
        <f t="shared" si="10"/>
        <v>338279.79333333398</v>
      </c>
      <c r="H111" s="15">
        <v>1</v>
      </c>
      <c r="J111" s="17">
        <f t="shared" si="16"/>
        <v>338279.79333333398</v>
      </c>
      <c r="L111" s="4">
        <f t="shared" si="15"/>
        <v>8.0992077657048387E-3</v>
      </c>
      <c r="N111" s="17">
        <f>+L111*(assessment!$J$273*assessment!$F$3)</f>
        <v>224550.00827251893</v>
      </c>
      <c r="P111" s="7">
        <f>+N111/payroll!F111</f>
        <v>5.9185167270602078E-4</v>
      </c>
      <c r="R111" s="17">
        <f>IF(P111&lt;$R$2,N111, +payroll!F111 * $R$2)</f>
        <v>224550.00827251893</v>
      </c>
      <c r="T111" s="6">
        <f t="shared" si="17"/>
        <v>0</v>
      </c>
      <c r="V111">
        <f t="shared" si="18"/>
        <v>1</v>
      </c>
    </row>
    <row r="112" spans="1:22" x14ac:dyDescent="0.2">
      <c r="A112" t="s">
        <v>167</v>
      </c>
      <c r="B112" t="s">
        <v>168</v>
      </c>
      <c r="C112" s="17">
        <v>242397.16000000009</v>
      </c>
      <c r="D112" s="17">
        <v>185211.70000000004</v>
      </c>
      <c r="E112" s="17">
        <v>87200.900000000096</v>
      </c>
      <c r="F112" s="17"/>
      <c r="G112" s="17">
        <f t="shared" si="10"/>
        <v>171603.25333333338</v>
      </c>
      <c r="H112" s="15">
        <v>1</v>
      </c>
      <c r="J112" s="17">
        <f t="shared" si="16"/>
        <v>171603.25333333338</v>
      </c>
      <c r="L112" s="4">
        <f t="shared" si="15"/>
        <v>4.1085823906957938E-3</v>
      </c>
      <c r="N112" s="17">
        <f>+L112*(assessment!$J$273*assessment!$F$3)</f>
        <v>113910.17942836756</v>
      </c>
      <c r="P112" s="7">
        <f>+N112/payroll!F112</f>
        <v>1.2836704604567777E-3</v>
      </c>
      <c r="R112" s="17">
        <f>IF(P112&lt;$R$2,N112, +payroll!F112 * $R$2)</f>
        <v>113910.17942836756</v>
      </c>
      <c r="T112" s="6">
        <f t="shared" si="17"/>
        <v>0</v>
      </c>
      <c r="V112">
        <f t="shared" si="18"/>
        <v>1</v>
      </c>
    </row>
    <row r="113" spans="1:22" x14ac:dyDescent="0.2">
      <c r="A113" t="s">
        <v>169</v>
      </c>
      <c r="B113" t="s">
        <v>170</v>
      </c>
      <c r="C113" s="17">
        <v>438519.9400000021</v>
      </c>
      <c r="D113" s="17">
        <v>439369.52000000089</v>
      </c>
      <c r="E113" s="17">
        <v>373500.16000000003</v>
      </c>
      <c r="F113" s="17"/>
      <c r="G113" s="17">
        <f t="shared" si="10"/>
        <v>417129.87333333428</v>
      </c>
      <c r="H113" s="15">
        <v>1</v>
      </c>
      <c r="J113" s="17">
        <f t="shared" si="16"/>
        <v>417129.87333333428</v>
      </c>
      <c r="L113" s="4">
        <f t="shared" si="15"/>
        <v>9.9870627095949207E-3</v>
      </c>
      <c r="N113" s="17">
        <f>+L113*(assessment!$J$273*assessment!$F$3)</f>
        <v>276890.66374537454</v>
      </c>
      <c r="P113" s="7">
        <f>+N113/payroll!F113</f>
        <v>9.047611406253045E-4</v>
      </c>
      <c r="R113" s="17">
        <f>IF(P113&lt;$R$2,N113, +payroll!F113 * $R$2)</f>
        <v>276890.66374537454</v>
      </c>
      <c r="T113" s="6">
        <f t="shared" si="17"/>
        <v>0</v>
      </c>
      <c r="V113">
        <f t="shared" si="18"/>
        <v>1</v>
      </c>
    </row>
    <row r="114" spans="1:22" x14ac:dyDescent="0.2">
      <c r="A114" t="s">
        <v>171</v>
      </c>
      <c r="B114" t="s">
        <v>172</v>
      </c>
      <c r="C114" s="17">
        <v>197280.25</v>
      </c>
      <c r="D114" s="17">
        <v>132233.66</v>
      </c>
      <c r="E114" s="17">
        <v>45921.950000000055</v>
      </c>
      <c r="F114" s="17"/>
      <c r="G114" s="17">
        <f t="shared" si="10"/>
        <v>125145.2866666667</v>
      </c>
      <c r="H114" s="15">
        <v>1</v>
      </c>
      <c r="J114" s="17">
        <f t="shared" si="16"/>
        <v>125145.2866666667</v>
      </c>
      <c r="L114" s="4">
        <f t="shared" si="15"/>
        <v>2.9962702401596492E-3</v>
      </c>
      <c r="N114" s="17">
        <f>+L114*(assessment!$J$273*assessment!$F$3)</f>
        <v>83071.397435129198</v>
      </c>
      <c r="P114" s="7">
        <f>+N114/payroll!F114</f>
        <v>1.0948001286685361E-3</v>
      </c>
      <c r="R114" s="17">
        <f>IF(P114&lt;$R$2,N114, +payroll!F114 * $R$2)</f>
        <v>83071.397435129198</v>
      </c>
      <c r="T114" s="6">
        <f t="shared" si="17"/>
        <v>0</v>
      </c>
      <c r="V114">
        <f t="shared" si="18"/>
        <v>1</v>
      </c>
    </row>
    <row r="115" spans="1:22" x14ac:dyDescent="0.2">
      <c r="A115" t="s">
        <v>173</v>
      </c>
      <c r="B115" t="s">
        <v>174</v>
      </c>
      <c r="C115" s="17">
        <v>19589.999999999996</v>
      </c>
      <c r="D115" s="17">
        <v>17450.239999999998</v>
      </c>
      <c r="E115" s="17">
        <v>19443.190000000002</v>
      </c>
      <c r="F115" s="17"/>
      <c r="G115" s="17">
        <f t="shared" si="10"/>
        <v>18827.809999999998</v>
      </c>
      <c r="H115" s="15">
        <v>1</v>
      </c>
      <c r="J115" s="17">
        <f t="shared" si="16"/>
        <v>18827.809999999998</v>
      </c>
      <c r="L115" s="4">
        <f t="shared" si="15"/>
        <v>4.5078171374237042E-4</v>
      </c>
      <c r="N115" s="17">
        <f>+L115*(assessment!$J$273*assessment!$F$3)</f>
        <v>12497.893680239542</v>
      </c>
      <c r="P115" s="7">
        <f>+N115/payroll!F115</f>
        <v>3.3646004140245868E-4</v>
      </c>
      <c r="R115" s="17">
        <f>IF(P115&lt;$R$2,N115, +payroll!F115 * $R$2)</f>
        <v>12497.893680239542</v>
      </c>
      <c r="T115" s="6">
        <f t="shared" si="17"/>
        <v>0</v>
      </c>
      <c r="V115">
        <f t="shared" si="18"/>
        <v>1</v>
      </c>
    </row>
    <row r="116" spans="1:22" x14ac:dyDescent="0.2">
      <c r="A116" t="s">
        <v>175</v>
      </c>
      <c r="B116" t="s">
        <v>176</v>
      </c>
      <c r="C116" s="17">
        <v>17313.75</v>
      </c>
      <c r="D116" s="17">
        <v>10752.660000000002</v>
      </c>
      <c r="E116" s="17">
        <v>1433.5400000000002</v>
      </c>
      <c r="F116" s="17"/>
      <c r="G116" s="17">
        <f t="shared" si="10"/>
        <v>9833.3166666666675</v>
      </c>
      <c r="H116" s="15">
        <v>1</v>
      </c>
      <c r="J116" s="17">
        <f t="shared" si="16"/>
        <v>9833.3166666666675</v>
      </c>
      <c r="L116" s="4">
        <f t="shared" si="15"/>
        <v>2.3543255103867177E-4</v>
      </c>
      <c r="N116" s="17">
        <f>+L116*(assessment!$J$273*assessment!$F$3)</f>
        <v>6527.3521574802135</v>
      </c>
      <c r="P116" s="7">
        <f>+N116/payroll!F116</f>
        <v>1.5785019079140545E-4</v>
      </c>
      <c r="R116" s="17">
        <f>IF(P116&lt;$R$2,N116, +payroll!F116 * $R$2)</f>
        <v>6527.3521574802135</v>
      </c>
      <c r="T116" s="6">
        <f t="shared" si="17"/>
        <v>0</v>
      </c>
      <c r="V116">
        <f t="shared" si="18"/>
        <v>1</v>
      </c>
    </row>
    <row r="117" spans="1:22" x14ac:dyDescent="0.2">
      <c r="A117" t="s">
        <v>177</v>
      </c>
      <c r="B117" t="s">
        <v>545</v>
      </c>
      <c r="C117" s="17">
        <v>326972.81000000035</v>
      </c>
      <c r="D117" s="17">
        <v>497890.28</v>
      </c>
      <c r="E117" s="17">
        <v>482482.26000000082</v>
      </c>
      <c r="F117" s="17"/>
      <c r="G117" s="17">
        <f t="shared" si="10"/>
        <v>435781.78333333367</v>
      </c>
      <c r="H117" s="15">
        <v>1</v>
      </c>
      <c r="J117" s="17">
        <f t="shared" si="16"/>
        <v>435781.78333333367</v>
      </c>
      <c r="L117" s="4">
        <f t="shared" si="15"/>
        <v>1.0433632966803177E-2</v>
      </c>
      <c r="N117" s="17">
        <f>+L117*(assessment!$J$273*assessment!$F$3)</f>
        <v>289271.7950672537</v>
      </c>
      <c r="P117" s="7">
        <f>+N117/payroll!F117</f>
        <v>8.7381549987395257E-4</v>
      </c>
      <c r="R117" s="17">
        <f>IF(P117&lt;$R$2,N117, +payroll!F117 * $R$2)</f>
        <v>289271.7950672537</v>
      </c>
      <c r="T117" s="6">
        <f t="shared" si="17"/>
        <v>0</v>
      </c>
      <c r="V117">
        <f t="shared" si="18"/>
        <v>1</v>
      </c>
    </row>
    <row r="118" spans="1:22" x14ac:dyDescent="0.2">
      <c r="A118" t="s">
        <v>178</v>
      </c>
      <c r="B118" t="s">
        <v>179</v>
      </c>
      <c r="C118" s="17">
        <v>193856.7999999997</v>
      </c>
      <c r="D118" s="17">
        <v>336982.95999999985</v>
      </c>
      <c r="E118" s="17">
        <v>340811.20999999979</v>
      </c>
      <c r="F118" s="17"/>
      <c r="G118" s="17">
        <f t="shared" si="10"/>
        <v>290550.32333333307</v>
      </c>
      <c r="H118" s="15">
        <v>1</v>
      </c>
      <c r="J118" s="17">
        <f t="shared" si="16"/>
        <v>290550.32333333307</v>
      </c>
      <c r="L118" s="4">
        <f t="shared" si="15"/>
        <v>6.9564528577991669E-3</v>
      </c>
      <c r="N118" s="17">
        <f>+L118*(assessment!$J$273*assessment!$F$3)</f>
        <v>192867.20281218152</v>
      </c>
      <c r="P118" s="7">
        <f>+N118/payroll!F118</f>
        <v>7.4598528631578554E-4</v>
      </c>
      <c r="R118" s="17">
        <f>IF(P118&lt;$R$2,N118, +payroll!F118 * $R$2)</f>
        <v>192867.20281218152</v>
      </c>
      <c r="T118" s="6">
        <f t="shared" si="17"/>
        <v>0</v>
      </c>
      <c r="V118">
        <f t="shared" si="18"/>
        <v>1</v>
      </c>
    </row>
    <row r="119" spans="1:22" x14ac:dyDescent="0.2">
      <c r="A119" t="s">
        <v>180</v>
      </c>
      <c r="B119" t="s">
        <v>181</v>
      </c>
      <c r="C119" s="17">
        <v>139589.48000000004</v>
      </c>
      <c r="D119" s="17">
        <v>142361.72</v>
      </c>
      <c r="E119" s="17">
        <v>148179.09999999992</v>
      </c>
      <c r="F119" s="17"/>
      <c r="G119" s="17">
        <f t="shared" si="10"/>
        <v>143376.76666666666</v>
      </c>
      <c r="H119" s="15">
        <v>1</v>
      </c>
      <c r="J119" s="17">
        <f t="shared" si="16"/>
        <v>143376.76666666666</v>
      </c>
      <c r="L119" s="4">
        <f t="shared" si="15"/>
        <v>3.4327744219237381E-3</v>
      </c>
      <c r="N119" s="17">
        <f>+L119*(assessment!$J$273*assessment!$F$3)</f>
        <v>95173.447470338448</v>
      </c>
      <c r="P119" s="7">
        <f>+N119/payroll!F119</f>
        <v>8.7022747413502194E-4</v>
      </c>
      <c r="R119" s="17">
        <f>IF(P119&lt;$R$2,N119, +payroll!F119 * $R$2)</f>
        <v>95173.447470338448</v>
      </c>
      <c r="T119" s="6">
        <f t="shared" si="17"/>
        <v>0</v>
      </c>
      <c r="V119">
        <f t="shared" si="18"/>
        <v>1</v>
      </c>
    </row>
    <row r="120" spans="1:22" x14ac:dyDescent="0.2">
      <c r="A120" t="s">
        <v>182</v>
      </c>
      <c r="B120" s="47" t="s">
        <v>572</v>
      </c>
      <c r="C120" s="17">
        <v>361281.18000000028</v>
      </c>
      <c r="D120" s="17">
        <v>317543.0300000009</v>
      </c>
      <c r="E120" s="17">
        <v>245766.54999999984</v>
      </c>
      <c r="F120" s="17"/>
      <c r="G120" s="17">
        <f t="shared" si="10"/>
        <v>308196.92000000033</v>
      </c>
      <c r="H120" s="15">
        <v>1</v>
      </c>
      <c r="J120" s="17">
        <f t="shared" si="16"/>
        <v>308196.92000000033</v>
      </c>
      <c r="L120" s="4">
        <f t="shared" si="15"/>
        <v>7.378953567500437E-3</v>
      </c>
      <c r="N120" s="17">
        <f>+L120*(assessment!$J$273*assessment!$F$3)</f>
        <v>204581.00749568306</v>
      </c>
      <c r="P120" s="7">
        <f>+N120/payroll!F120</f>
        <v>1.0283714416952554E-3</v>
      </c>
      <c r="R120" s="17">
        <f>IF(P120&lt;$R$2,N120, +payroll!F120 * $R$2)</f>
        <v>204581.00749568306</v>
      </c>
      <c r="T120" s="6">
        <f t="shared" si="17"/>
        <v>0</v>
      </c>
      <c r="V120">
        <f t="shared" si="18"/>
        <v>1</v>
      </c>
    </row>
    <row r="121" spans="1:22" x14ac:dyDescent="0.2">
      <c r="A121" t="s">
        <v>183</v>
      </c>
      <c r="B121" t="s">
        <v>184</v>
      </c>
      <c r="C121" s="17">
        <v>76186.949999999983</v>
      </c>
      <c r="D121" s="17">
        <v>91710.929999999891</v>
      </c>
      <c r="E121" s="17">
        <v>192534.66000000012</v>
      </c>
      <c r="F121" s="17"/>
      <c r="G121" s="17">
        <f t="shared" si="10"/>
        <v>120144.18000000001</v>
      </c>
      <c r="H121" s="15">
        <v>1</v>
      </c>
      <c r="J121" s="17">
        <f t="shared" si="16"/>
        <v>120144.18000000001</v>
      </c>
      <c r="L121" s="4">
        <f t="shared" si="15"/>
        <v>2.8765320744458243E-3</v>
      </c>
      <c r="N121" s="17">
        <f>+L121*(assessment!$J$273*assessment!$F$3)</f>
        <v>79751.664582315323</v>
      </c>
      <c r="P121" s="7">
        <f>+N121/payroll!F121</f>
        <v>9.3946011428272492E-4</v>
      </c>
      <c r="R121" s="17">
        <f>IF(P121&lt;$R$2,N121, +payroll!F121 * $R$2)</f>
        <v>79751.664582315323</v>
      </c>
      <c r="T121" s="6">
        <f t="shared" si="17"/>
        <v>0</v>
      </c>
      <c r="V121">
        <f t="shared" si="18"/>
        <v>1</v>
      </c>
    </row>
    <row r="122" spans="1:22" x14ac:dyDescent="0.2">
      <c r="A122" t="s">
        <v>185</v>
      </c>
      <c r="B122" t="s">
        <v>186</v>
      </c>
      <c r="C122" s="17">
        <v>33952.37000000001</v>
      </c>
      <c r="D122" s="17">
        <v>37346.290000000008</v>
      </c>
      <c r="E122" s="17">
        <v>33450.749999999993</v>
      </c>
      <c r="F122" s="17"/>
      <c r="G122" s="17">
        <f t="shared" si="10"/>
        <v>34916.47</v>
      </c>
      <c r="H122" s="15">
        <v>1</v>
      </c>
      <c r="J122" s="17">
        <f t="shared" si="16"/>
        <v>34916.47</v>
      </c>
      <c r="L122" s="4">
        <f t="shared" si="15"/>
        <v>8.3598178356559085E-4</v>
      </c>
      <c r="N122" s="17">
        <f>+L122*(assessment!$J$273*assessment!$F$3)</f>
        <v>23177.540550349386</v>
      </c>
      <c r="P122" s="7">
        <f>+N122/payroll!F122</f>
        <v>1.0884032099162482E-3</v>
      </c>
      <c r="R122" s="17">
        <f>IF(P122&lt;$R$2,N122, +payroll!F122 * $R$2)</f>
        <v>23177.540550349386</v>
      </c>
      <c r="T122" s="6">
        <f t="shared" si="17"/>
        <v>0</v>
      </c>
      <c r="V122">
        <f t="shared" si="18"/>
        <v>1</v>
      </c>
    </row>
    <row r="123" spans="1:22" x14ac:dyDescent="0.2">
      <c r="A123" t="s">
        <v>187</v>
      </c>
      <c r="B123" t="s">
        <v>546</v>
      </c>
      <c r="C123" s="17">
        <v>0</v>
      </c>
      <c r="D123" s="17">
        <v>0</v>
      </c>
      <c r="E123" s="17">
        <v>0</v>
      </c>
      <c r="F123" s="17"/>
      <c r="G123" s="17">
        <f t="shared" si="10"/>
        <v>0</v>
      </c>
      <c r="H123" s="15">
        <v>1</v>
      </c>
      <c r="J123" s="17">
        <f t="shared" si="16"/>
        <v>0</v>
      </c>
      <c r="L123" s="4">
        <f t="shared" si="15"/>
        <v>0</v>
      </c>
      <c r="N123" s="17">
        <f>+L123*(assessment!$J$273*assessment!$F$3)</f>
        <v>0</v>
      </c>
      <c r="P123" s="7">
        <f>+N123/payroll!F123</f>
        <v>0</v>
      </c>
      <c r="R123" s="17">
        <f>IF(P123&lt;$R$2,N123, +payroll!F123 * $R$2)</f>
        <v>0</v>
      </c>
      <c r="T123" s="6">
        <f t="shared" si="17"/>
        <v>0</v>
      </c>
      <c r="V123" t="e">
        <f t="shared" si="18"/>
        <v>#DIV/0!</v>
      </c>
    </row>
    <row r="124" spans="1:22" x14ac:dyDescent="0.2">
      <c r="A124" t="s">
        <v>188</v>
      </c>
      <c r="B124" t="s">
        <v>189</v>
      </c>
      <c r="C124" s="17">
        <v>41028.840000000011</v>
      </c>
      <c r="D124" s="17">
        <v>76005.390000000014</v>
      </c>
      <c r="E124" s="17">
        <v>99386.500000000029</v>
      </c>
      <c r="F124" s="17"/>
      <c r="G124" s="17">
        <f t="shared" si="10"/>
        <v>72140.243333333347</v>
      </c>
      <c r="H124" s="15">
        <v>1</v>
      </c>
      <c r="J124" s="17">
        <f t="shared" si="16"/>
        <v>72140.243333333347</v>
      </c>
      <c r="L124" s="4">
        <f t="shared" si="15"/>
        <v>1.7272057939607221E-3</v>
      </c>
      <c r="N124" s="17">
        <f>+L124*(assessment!$J$273*assessment!$F$3)</f>
        <v>47886.668244825596</v>
      </c>
      <c r="P124" s="7">
        <f>+N124/payroll!F124</f>
        <v>9.5588604520701649E-4</v>
      </c>
      <c r="R124" s="17">
        <f>IF(P124&lt;$R$2,N124, +payroll!F124 * $R$2)</f>
        <v>47886.668244825596</v>
      </c>
      <c r="T124" s="6">
        <f t="shared" si="17"/>
        <v>0</v>
      </c>
      <c r="V124">
        <f t="shared" si="18"/>
        <v>1</v>
      </c>
    </row>
    <row r="125" spans="1:22" x14ac:dyDescent="0.2">
      <c r="A125" t="s">
        <v>190</v>
      </c>
      <c r="B125" t="s">
        <v>191</v>
      </c>
      <c r="C125" s="17">
        <v>166755.83000000019</v>
      </c>
      <c r="D125" s="17">
        <v>207682.77000000014</v>
      </c>
      <c r="E125" s="17">
        <v>75389.240000000034</v>
      </c>
      <c r="F125" s="17"/>
      <c r="G125" s="17">
        <f t="shared" si="10"/>
        <v>149942.61333333346</v>
      </c>
      <c r="H125" s="15">
        <v>1</v>
      </c>
      <c r="J125" s="17">
        <f t="shared" si="16"/>
        <v>149942.61333333346</v>
      </c>
      <c r="L125" s="4">
        <f t="shared" si="15"/>
        <v>3.5899761151939429E-3</v>
      </c>
      <c r="N125" s="17">
        <f>+L125*(assessment!$J$273*assessment!$F$3)</f>
        <v>99531.854186826298</v>
      </c>
      <c r="P125" s="7">
        <f>+N125/payroll!F125</f>
        <v>8.5618759283699294E-4</v>
      </c>
      <c r="R125" s="17">
        <f>IF(P125&lt;$R$2,N125, +payroll!F125 * $R$2)</f>
        <v>99531.854186826298</v>
      </c>
      <c r="T125" s="6">
        <f t="shared" si="17"/>
        <v>0</v>
      </c>
      <c r="V125">
        <f t="shared" si="18"/>
        <v>1</v>
      </c>
    </row>
    <row r="126" spans="1:22" x14ac:dyDescent="0.2">
      <c r="A126" t="s">
        <v>192</v>
      </c>
      <c r="B126" t="s">
        <v>547</v>
      </c>
      <c r="C126" s="17">
        <v>6805.0099999999984</v>
      </c>
      <c r="D126" s="17">
        <v>63255.42</v>
      </c>
      <c r="E126" s="17">
        <v>29885.989999999991</v>
      </c>
      <c r="F126" s="17"/>
      <c r="G126" s="17">
        <f t="shared" si="10"/>
        <v>33315.473333333328</v>
      </c>
      <c r="H126" s="15">
        <v>1</v>
      </c>
      <c r="J126" s="17">
        <f t="shared" si="16"/>
        <v>33315.473333333328</v>
      </c>
      <c r="L126" s="4">
        <f t="shared" si="15"/>
        <v>7.9765018678955454E-4</v>
      </c>
      <c r="N126" s="17">
        <f>+L126*(assessment!$J$273*assessment!$F$3)</f>
        <v>22114.799524047445</v>
      </c>
      <c r="P126" s="7">
        <f>+N126/payroll!F126</f>
        <v>1.0288951898282284E-3</v>
      </c>
      <c r="R126" s="17">
        <f>IF(P126&lt;$R$2,N126, +payroll!F126 * $R$2)</f>
        <v>22114.799524047445</v>
      </c>
      <c r="T126" s="6">
        <f t="shared" si="17"/>
        <v>0</v>
      </c>
      <c r="V126">
        <f t="shared" si="18"/>
        <v>1</v>
      </c>
    </row>
    <row r="127" spans="1:22" x14ac:dyDescent="0.2">
      <c r="A127" t="s">
        <v>482</v>
      </c>
      <c r="B127" t="s">
        <v>483</v>
      </c>
      <c r="C127" s="17">
        <v>24440.979999999992</v>
      </c>
      <c r="D127" s="17">
        <v>9155.42</v>
      </c>
      <c r="E127" s="17">
        <v>32106.63</v>
      </c>
      <c r="F127" s="17"/>
      <c r="G127" s="17">
        <f t="shared" si="10"/>
        <v>21901.01</v>
      </c>
      <c r="H127" s="15">
        <v>1</v>
      </c>
      <c r="J127" s="17">
        <f>+G127*H127</f>
        <v>21901.01</v>
      </c>
      <c r="L127" s="4">
        <f t="shared" si="15"/>
        <v>5.2436129430288457E-4</v>
      </c>
      <c r="N127" s="17">
        <f>+L127*(assessment!$J$273*assessment!$F$3)</f>
        <v>14537.882763309331</v>
      </c>
      <c r="P127" s="7">
        <f>+N127/payroll!F127</f>
        <v>1.1342295798593665E-3</v>
      </c>
      <c r="R127" s="17">
        <f>IF(P127&lt;$R$2,N127, +payroll!F127 * $R$2)</f>
        <v>14537.882763309331</v>
      </c>
      <c r="T127" s="6">
        <f>+N127-R127</f>
        <v>0</v>
      </c>
      <c r="V127">
        <f>+R127/N127</f>
        <v>1</v>
      </c>
    </row>
    <row r="128" spans="1:22" x14ac:dyDescent="0.2">
      <c r="A128" t="s">
        <v>193</v>
      </c>
      <c r="B128" t="s">
        <v>506</v>
      </c>
      <c r="C128" s="17">
        <v>42187.44</v>
      </c>
      <c r="D128" s="17">
        <v>81407.610000000015</v>
      </c>
      <c r="E128" s="17">
        <v>44353.689999999981</v>
      </c>
      <c r="F128" s="17"/>
      <c r="G128" s="17">
        <f t="shared" si="10"/>
        <v>55982.91333333333</v>
      </c>
      <c r="H128" s="15">
        <v>1</v>
      </c>
      <c r="J128" s="17">
        <f t="shared" si="16"/>
        <v>55982.91333333333</v>
      </c>
      <c r="L128" s="4">
        <f t="shared" si="15"/>
        <v>1.3403616040681631E-3</v>
      </c>
      <c r="N128" s="17">
        <f>+L128*(assessment!$J$273*assessment!$F$3)</f>
        <v>37161.438252779524</v>
      </c>
      <c r="P128" s="7">
        <f>+N128/payroll!F128</f>
        <v>2.2525506984033801E-3</v>
      </c>
      <c r="R128" s="17">
        <f>IF(P128&lt;$R$2,N128, +payroll!F128 * $R$2)</f>
        <v>37161.438252779524</v>
      </c>
      <c r="T128" s="6">
        <f t="shared" si="17"/>
        <v>0</v>
      </c>
      <c r="V128">
        <f t="shared" si="18"/>
        <v>1</v>
      </c>
    </row>
    <row r="129" spans="1:22" x14ac:dyDescent="0.2">
      <c r="A129" t="s">
        <v>194</v>
      </c>
      <c r="B129" t="s">
        <v>195</v>
      </c>
      <c r="C129" s="17">
        <v>84829.93</v>
      </c>
      <c r="D129" s="17">
        <v>92893.549999999988</v>
      </c>
      <c r="E129" s="17">
        <v>156118.89000000022</v>
      </c>
      <c r="F129" s="17"/>
      <c r="G129" s="17">
        <f t="shared" si="10"/>
        <v>111280.79000000008</v>
      </c>
      <c r="H129" s="15">
        <v>1</v>
      </c>
      <c r="J129" s="17">
        <f t="shared" si="16"/>
        <v>111280.79000000008</v>
      </c>
      <c r="L129" s="4">
        <f t="shared" ref="L129:L165" si="19">+J129/$J$265</f>
        <v>2.6643218315250093E-3</v>
      </c>
      <c r="N129" s="17">
        <f>+L129*(assessment!$J$273*assessment!$F$3)</f>
        <v>73868.14940628066</v>
      </c>
      <c r="P129" s="7">
        <f>+N129/payroll!F129</f>
        <v>3.9381014113537517E-3</v>
      </c>
      <c r="R129" s="17">
        <f>IF(P129&lt;$R$2,N129, +payroll!F129 * $R$2)</f>
        <v>73868.14940628066</v>
      </c>
      <c r="T129" s="6">
        <f t="shared" si="17"/>
        <v>0</v>
      </c>
      <c r="V129">
        <f t="shared" si="18"/>
        <v>1</v>
      </c>
    </row>
    <row r="130" spans="1:22" x14ac:dyDescent="0.2">
      <c r="A130" t="s">
        <v>559</v>
      </c>
      <c r="B130" t="s">
        <v>560</v>
      </c>
      <c r="C130" s="17">
        <v>0</v>
      </c>
      <c r="D130" s="17">
        <v>2889.4</v>
      </c>
      <c r="E130" s="17">
        <v>13097.520000000004</v>
      </c>
      <c r="F130" s="17"/>
      <c r="G130" s="17">
        <f t="shared" si="10"/>
        <v>5328.9733333333343</v>
      </c>
      <c r="H130" s="15">
        <v>1</v>
      </c>
      <c r="J130" s="17">
        <f>+G130*H130</f>
        <v>5328.9733333333343</v>
      </c>
      <c r="L130" s="4">
        <f t="shared" si="19"/>
        <v>1.275880589238681E-4</v>
      </c>
      <c r="N130" s="17">
        <f>+L130*(assessment!$J$273*assessment!$F$3)</f>
        <v>3537.3706312540726</v>
      </c>
      <c r="P130" s="7">
        <f>+N130/payroll!F130</f>
        <v>3.6628317280114445E-4</v>
      </c>
      <c r="R130" s="17">
        <f>IF(P130&lt;$R$2,N130, +payroll!F130 * $R$2)</f>
        <v>3537.3706312540726</v>
      </c>
      <c r="T130" s="6">
        <f>+N130-R130</f>
        <v>0</v>
      </c>
      <c r="V130">
        <f>+R130/N130</f>
        <v>1</v>
      </c>
    </row>
    <row r="131" spans="1:22" x14ac:dyDescent="0.2">
      <c r="A131" t="s">
        <v>196</v>
      </c>
      <c r="B131" t="s">
        <v>197</v>
      </c>
      <c r="C131" s="17">
        <v>246.33999999999997</v>
      </c>
      <c r="D131" s="17">
        <v>13162.129999999996</v>
      </c>
      <c r="E131" s="17">
        <v>12345.92</v>
      </c>
      <c r="F131" s="17"/>
      <c r="G131" s="17">
        <f t="shared" si="10"/>
        <v>8584.7966666666653</v>
      </c>
      <c r="H131" s="15">
        <v>1</v>
      </c>
      <c r="J131" s="17">
        <f t="shared" si="16"/>
        <v>8584.7966666666653</v>
      </c>
      <c r="L131" s="4">
        <f t="shared" si="19"/>
        <v>2.0554006831011089E-4</v>
      </c>
      <c r="N131" s="17">
        <f>+L131*(assessment!$J$273*assessment!$F$3)</f>
        <v>5698.5850189944995</v>
      </c>
      <c r="P131" s="7">
        <f>+N131/payroll!F131</f>
        <v>3.5928588756751405E-4</v>
      </c>
      <c r="R131" s="17">
        <f>IF(P131&lt;$R$2,N131, +payroll!F131 * $R$2)</f>
        <v>5698.5850189944995</v>
      </c>
      <c r="T131" s="6">
        <f t="shared" si="17"/>
        <v>0</v>
      </c>
      <c r="V131">
        <f t="shared" si="18"/>
        <v>1</v>
      </c>
    </row>
    <row r="132" spans="1:22" x14ac:dyDescent="0.2">
      <c r="A132" t="s">
        <v>198</v>
      </c>
      <c r="B132" t="s">
        <v>548</v>
      </c>
      <c r="C132" s="17">
        <v>5104.0599999999995</v>
      </c>
      <c r="D132" s="17">
        <v>2841.76</v>
      </c>
      <c r="E132" s="17">
        <v>12519.280000000002</v>
      </c>
      <c r="F132" s="17"/>
      <c r="G132" s="17">
        <f t="shared" si="10"/>
        <v>6821.7000000000007</v>
      </c>
      <c r="H132" s="15">
        <v>1</v>
      </c>
      <c r="J132" s="17">
        <f t="shared" si="16"/>
        <v>6821.7000000000007</v>
      </c>
      <c r="L132" s="4">
        <f t="shared" si="19"/>
        <v>1.6332741920788073E-4</v>
      </c>
      <c r="N132" s="17">
        <f>+L132*(assessment!$J$273*assessment!$F$3)</f>
        <v>4528.2420694966704</v>
      </c>
      <c r="P132" s="7">
        <f>+N132/payroll!F132</f>
        <v>5.6589196754068029E-4</v>
      </c>
      <c r="R132" s="17">
        <f>IF(P132&lt;$R$2,N132, +payroll!F132 * $R$2)</f>
        <v>4528.2420694966704</v>
      </c>
      <c r="T132" s="6">
        <f t="shared" si="17"/>
        <v>0</v>
      </c>
      <c r="V132">
        <f t="shared" si="18"/>
        <v>1</v>
      </c>
    </row>
    <row r="133" spans="1:22" x14ac:dyDescent="0.2">
      <c r="A133" t="s">
        <v>199</v>
      </c>
      <c r="B133" t="s">
        <v>200</v>
      </c>
      <c r="C133" s="17">
        <v>52010.130000000005</v>
      </c>
      <c r="D133" s="17">
        <v>18946.18</v>
      </c>
      <c r="E133" s="17">
        <v>11709.37</v>
      </c>
      <c r="F133" s="17"/>
      <c r="G133" s="17">
        <f t="shared" si="10"/>
        <v>27555.226666666666</v>
      </c>
      <c r="H133" s="15">
        <v>1</v>
      </c>
      <c r="J133" s="17">
        <f t="shared" si="16"/>
        <v>27555.226666666666</v>
      </c>
      <c r="L133" s="4">
        <f t="shared" si="19"/>
        <v>6.5973643771418278E-4</v>
      </c>
      <c r="N133" s="17">
        <f>+L133*(assessment!$J$273*assessment!$F$3)</f>
        <v>18291.149805256242</v>
      </c>
      <c r="P133" s="7">
        <f>+N133/payroll!F133</f>
        <v>3.2270849709039619E-4</v>
      </c>
      <c r="R133" s="17">
        <f>IF(P133&lt;$R$2,N133, +payroll!F133 * $R$2)</f>
        <v>18291.149805256242</v>
      </c>
      <c r="T133" s="6">
        <f t="shared" si="17"/>
        <v>0</v>
      </c>
      <c r="V133">
        <f t="shared" si="18"/>
        <v>1</v>
      </c>
    </row>
    <row r="134" spans="1:22" x14ac:dyDescent="0.2">
      <c r="A134" t="s">
        <v>201</v>
      </c>
      <c r="B134" t="s">
        <v>549</v>
      </c>
      <c r="C134" s="17">
        <v>21525.57</v>
      </c>
      <c r="D134" s="17">
        <v>4247.72</v>
      </c>
      <c r="E134" s="17">
        <v>14664.069999999998</v>
      </c>
      <c r="F134" s="17"/>
      <c r="G134" s="17">
        <f t="shared" ref="G134:G197" si="20">IF(SUM(C134:E134)&gt;0,AVERAGE(C134:E134),0)</f>
        <v>13479.12</v>
      </c>
      <c r="H134" s="15">
        <v>1</v>
      </c>
      <c r="J134" s="17">
        <f t="shared" si="16"/>
        <v>13479.12</v>
      </c>
      <c r="L134" s="4">
        <f t="shared" si="19"/>
        <v>3.22721591801652E-4</v>
      </c>
      <c r="N134" s="17">
        <f>+L134*(assessment!$J$273*assessment!$F$3)</f>
        <v>8947.4351325613789</v>
      </c>
      <c r="P134" s="7">
        <f>+N134/payroll!F134</f>
        <v>1.0899872740858867E-3</v>
      </c>
      <c r="R134" s="17">
        <f>IF(P134&lt;$R$2,N134, +payroll!F134 * $R$2)</f>
        <v>8947.4351325613789</v>
      </c>
      <c r="T134" s="6">
        <f t="shared" si="17"/>
        <v>0</v>
      </c>
      <c r="V134">
        <f t="shared" si="18"/>
        <v>1</v>
      </c>
    </row>
    <row r="135" spans="1:22" x14ac:dyDescent="0.2">
      <c r="A135" t="s">
        <v>202</v>
      </c>
      <c r="B135" t="s">
        <v>550</v>
      </c>
      <c r="C135" s="17">
        <v>7590.9600000000046</v>
      </c>
      <c r="D135" s="17">
        <v>9353.1999999999971</v>
      </c>
      <c r="E135" s="17">
        <v>14081.699999999997</v>
      </c>
      <c r="F135" s="17"/>
      <c r="G135" s="17">
        <f t="shared" si="20"/>
        <v>10341.953333333333</v>
      </c>
      <c r="H135" s="15">
        <v>1</v>
      </c>
      <c r="J135" s="17">
        <f t="shared" si="16"/>
        <v>10341.953333333333</v>
      </c>
      <c r="L135" s="4">
        <f t="shared" si="19"/>
        <v>2.4761049994893836E-4</v>
      </c>
      <c r="N135" s="17">
        <f>+L135*(assessment!$J$273*assessment!$F$3)</f>
        <v>6864.9849985738629</v>
      </c>
      <c r="P135" s="7">
        <f>+N135/payroll!F135</f>
        <v>6.6541395925153542E-4</v>
      </c>
      <c r="R135" s="17">
        <f>IF(P135&lt;$R$2,N135, +payroll!F135 * $R$2)</f>
        <v>6864.9849985738629</v>
      </c>
      <c r="T135" s="6">
        <f t="shared" si="17"/>
        <v>0</v>
      </c>
      <c r="V135">
        <f t="shared" si="18"/>
        <v>1</v>
      </c>
    </row>
    <row r="136" spans="1:22" x14ac:dyDescent="0.2">
      <c r="A136" t="s">
        <v>203</v>
      </c>
      <c r="B136" t="s">
        <v>507</v>
      </c>
      <c r="C136" s="17">
        <v>2239.9399999999996</v>
      </c>
      <c r="D136" s="17">
        <v>10583.07</v>
      </c>
      <c r="E136" s="17">
        <v>2769.39</v>
      </c>
      <c r="F136" s="17"/>
      <c r="G136" s="17">
        <f t="shared" si="20"/>
        <v>5197.4666666666662</v>
      </c>
      <c r="H136" s="15">
        <v>1</v>
      </c>
      <c r="J136" s="17">
        <f t="shared" si="16"/>
        <v>5197.4666666666662</v>
      </c>
      <c r="L136" s="4">
        <f t="shared" si="19"/>
        <v>1.2443948239964424E-4</v>
      </c>
      <c r="N136" s="17">
        <f>+L136*(assessment!$J$273*assessment!$F$3)</f>
        <v>3450.0765520041377</v>
      </c>
      <c r="P136" s="7">
        <f>+N136/payroll!F136</f>
        <v>3.6237782557445634E-4</v>
      </c>
      <c r="R136" s="17">
        <f>IF(P136&lt;$R$2,N136, +payroll!F136 * $R$2)</f>
        <v>3450.0765520041377</v>
      </c>
      <c r="T136" s="6">
        <f t="shared" si="17"/>
        <v>0</v>
      </c>
      <c r="V136">
        <f t="shared" si="18"/>
        <v>1</v>
      </c>
    </row>
    <row r="137" spans="1:22" x14ac:dyDescent="0.2">
      <c r="A137" t="s">
        <v>204</v>
      </c>
      <c r="B137" t="s">
        <v>551</v>
      </c>
      <c r="C137" s="17">
        <v>618642.41999999946</v>
      </c>
      <c r="D137" s="17">
        <v>921074.90999999829</v>
      </c>
      <c r="E137" s="17">
        <v>571831.37999999966</v>
      </c>
      <c r="F137" s="17"/>
      <c r="G137" s="17">
        <f t="shared" si="20"/>
        <v>703849.56999999902</v>
      </c>
      <c r="H137" s="15">
        <v>1</v>
      </c>
      <c r="J137" s="17">
        <f t="shared" si="16"/>
        <v>703849.56999999902</v>
      </c>
      <c r="L137" s="4">
        <f t="shared" si="19"/>
        <v>1.6851801424670746E-2</v>
      </c>
      <c r="N137" s="17">
        <f>+L137*(assessment!$J$273*assessment!$F$3)</f>
        <v>467215.09791857412</v>
      </c>
      <c r="P137" s="7">
        <f>+N137/payroll!F137</f>
        <v>3.4093474059679716E-3</v>
      </c>
      <c r="R137" s="17">
        <f>IF(P137&lt;$R$2,N137, +payroll!F137 * $R$2)</f>
        <v>467215.09791857412</v>
      </c>
      <c r="T137" s="6">
        <f t="shared" si="17"/>
        <v>0</v>
      </c>
      <c r="V137">
        <f t="shared" si="18"/>
        <v>1</v>
      </c>
    </row>
    <row r="138" spans="1:22" x14ac:dyDescent="0.2">
      <c r="A138" t="s">
        <v>205</v>
      </c>
      <c r="B138" t="s">
        <v>206</v>
      </c>
      <c r="C138" s="17">
        <v>4481.03</v>
      </c>
      <c r="D138" s="17">
        <v>0</v>
      </c>
      <c r="E138" s="17">
        <v>1627.4300000000003</v>
      </c>
      <c r="F138" s="17"/>
      <c r="G138" s="17">
        <f t="shared" si="20"/>
        <v>2036.1533333333334</v>
      </c>
      <c r="H138" s="15">
        <v>1</v>
      </c>
      <c r="J138" s="17">
        <f t="shared" si="16"/>
        <v>2036.1533333333334</v>
      </c>
      <c r="L138" s="4">
        <f t="shared" si="19"/>
        <v>4.8750262990875739E-5</v>
      </c>
      <c r="N138" s="17">
        <f>+L138*(assessment!$J$273*assessment!$F$3)</f>
        <v>1351.5978691449166</v>
      </c>
      <c r="P138" s="7">
        <f>+N138/payroll!F138</f>
        <v>1.5560689137430472E-4</v>
      </c>
      <c r="R138" s="17">
        <f>IF(P138&lt;$R$2,N138, +payroll!F138 * $R$2)</f>
        <v>1351.5978691449166</v>
      </c>
      <c r="T138" s="6">
        <f t="shared" si="17"/>
        <v>0</v>
      </c>
      <c r="V138">
        <f t="shared" si="18"/>
        <v>1</v>
      </c>
    </row>
    <row r="139" spans="1:22" x14ac:dyDescent="0.2">
      <c r="A139" t="s">
        <v>207</v>
      </c>
      <c r="B139" t="s">
        <v>208</v>
      </c>
      <c r="C139" s="17">
        <v>10988.57</v>
      </c>
      <c r="D139" s="17">
        <v>12406.299999999997</v>
      </c>
      <c r="E139" s="17">
        <v>381.51</v>
      </c>
      <c r="F139" s="17"/>
      <c r="G139" s="17">
        <f t="shared" si="20"/>
        <v>7925.4599999999982</v>
      </c>
      <c r="H139" s="15">
        <v>1</v>
      </c>
      <c r="J139" s="17">
        <f t="shared" si="16"/>
        <v>7925.4599999999982</v>
      </c>
      <c r="L139" s="4">
        <f t="shared" si="19"/>
        <v>1.8975400968018091E-4</v>
      </c>
      <c r="N139" s="17">
        <f>+L139*(assessment!$J$273*assessment!$F$3)</f>
        <v>5260.9175707100976</v>
      </c>
      <c r="P139" s="7">
        <f>+N139/payroll!F139</f>
        <v>8.1488389217993992E-4</v>
      </c>
      <c r="R139" s="17">
        <f>IF(P139&lt;$R$2,N139, +payroll!F139 * $R$2)</f>
        <v>5260.9175707100976</v>
      </c>
      <c r="T139" s="6">
        <f t="shared" si="17"/>
        <v>0</v>
      </c>
      <c r="V139">
        <f t="shared" si="18"/>
        <v>1</v>
      </c>
    </row>
    <row r="140" spans="1:22" x14ac:dyDescent="0.2">
      <c r="A140" t="s">
        <v>209</v>
      </c>
      <c r="B140" t="s">
        <v>210</v>
      </c>
      <c r="C140" s="17">
        <v>0</v>
      </c>
      <c r="D140" s="17">
        <v>0</v>
      </c>
      <c r="E140" s="17">
        <v>0</v>
      </c>
      <c r="F140" s="17"/>
      <c r="G140" s="17">
        <f t="shared" si="20"/>
        <v>0</v>
      </c>
      <c r="H140" s="15">
        <v>1</v>
      </c>
      <c r="J140" s="17">
        <f t="shared" si="16"/>
        <v>0</v>
      </c>
      <c r="L140" s="4">
        <f t="shared" si="19"/>
        <v>0</v>
      </c>
      <c r="N140" s="17">
        <f>+L140*(assessment!$J$273*assessment!$F$3)</f>
        <v>0</v>
      </c>
      <c r="P140" s="7">
        <f>+N140/payroll!F140</f>
        <v>0</v>
      </c>
      <c r="R140" s="17">
        <f>IF(P140&lt;$R$2,N140, +payroll!F140 * $R$2)</f>
        <v>0</v>
      </c>
      <c r="T140" s="6">
        <f t="shared" si="17"/>
        <v>0</v>
      </c>
      <c r="V140" t="e">
        <f t="shared" si="18"/>
        <v>#DIV/0!</v>
      </c>
    </row>
    <row r="141" spans="1:22" x14ac:dyDescent="0.2">
      <c r="A141" t="s">
        <v>211</v>
      </c>
      <c r="B141" t="s">
        <v>463</v>
      </c>
      <c r="C141" s="17">
        <v>0</v>
      </c>
      <c r="D141" s="17">
        <v>0</v>
      </c>
      <c r="E141" s="17">
        <v>0</v>
      </c>
      <c r="F141" s="17"/>
      <c r="G141" s="17">
        <f t="shared" si="20"/>
        <v>0</v>
      </c>
      <c r="H141" s="15">
        <v>1</v>
      </c>
      <c r="J141" s="17">
        <f t="shared" si="16"/>
        <v>0</v>
      </c>
      <c r="L141" s="4">
        <f t="shared" si="19"/>
        <v>0</v>
      </c>
      <c r="N141" s="17">
        <f>+L141*(assessment!$J$273*assessment!$F$3)</f>
        <v>0</v>
      </c>
      <c r="P141" s="7">
        <f>+N141/payroll!F141</f>
        <v>0</v>
      </c>
      <c r="R141" s="17">
        <f>IF(P141&lt;$R$2,N141, +payroll!F141 * $R$2)</f>
        <v>0</v>
      </c>
      <c r="T141" s="6">
        <f t="shared" si="17"/>
        <v>0</v>
      </c>
      <c r="V141" t="e">
        <f t="shared" si="18"/>
        <v>#DIV/0!</v>
      </c>
    </row>
    <row r="142" spans="1:22" hidden="1" outlineLevel="1" x14ac:dyDescent="0.2">
      <c r="A142" t="s">
        <v>212</v>
      </c>
      <c r="B142" t="s">
        <v>213</v>
      </c>
      <c r="C142" s="17">
        <v>0</v>
      </c>
      <c r="D142" s="17">
        <v>0</v>
      </c>
      <c r="E142" s="17">
        <v>0</v>
      </c>
      <c r="F142" s="17"/>
      <c r="G142" s="17">
        <f t="shared" si="20"/>
        <v>0</v>
      </c>
      <c r="H142" s="15">
        <v>1</v>
      </c>
      <c r="J142" s="17">
        <f t="shared" si="16"/>
        <v>0</v>
      </c>
      <c r="L142" s="4">
        <f t="shared" si="19"/>
        <v>0</v>
      </c>
      <c r="N142" s="17">
        <f>+L142*(assessment!$J$273*assessment!$F$3)</f>
        <v>0</v>
      </c>
      <c r="P142" s="7">
        <f>+N142/payroll!F142</f>
        <v>0</v>
      </c>
      <c r="R142" s="17">
        <f>IF(P142&lt;$R$2,N142, +payroll!F142 * $R$2)</f>
        <v>0</v>
      </c>
      <c r="T142" s="6">
        <f t="shared" si="17"/>
        <v>0</v>
      </c>
      <c r="V142" t="e">
        <f t="shared" si="18"/>
        <v>#DIV/0!</v>
      </c>
    </row>
    <row r="143" spans="1:22" hidden="1" outlineLevel="1" x14ac:dyDescent="0.2">
      <c r="A143" t="s">
        <v>214</v>
      </c>
      <c r="B143" t="s">
        <v>215</v>
      </c>
      <c r="C143" s="17">
        <v>0</v>
      </c>
      <c r="D143" s="17">
        <v>0</v>
      </c>
      <c r="E143" s="17">
        <v>0</v>
      </c>
      <c r="F143" s="17"/>
      <c r="G143" s="17">
        <f t="shared" si="20"/>
        <v>0</v>
      </c>
      <c r="H143" s="15">
        <v>1</v>
      </c>
      <c r="J143" s="17">
        <f t="shared" si="16"/>
        <v>0</v>
      </c>
      <c r="L143" s="4">
        <f t="shared" si="19"/>
        <v>0</v>
      </c>
      <c r="N143" s="17">
        <f>+L143*(assessment!$J$273*assessment!$F$3)</f>
        <v>0</v>
      </c>
      <c r="P143" s="7">
        <f>+N143/payroll!F143</f>
        <v>0</v>
      </c>
      <c r="R143" s="17">
        <f>IF(P143&lt;$R$2,N143, +payroll!F143 * $R$2)</f>
        <v>0</v>
      </c>
      <c r="T143" s="6">
        <f t="shared" si="17"/>
        <v>0</v>
      </c>
      <c r="V143" t="e">
        <f t="shared" si="18"/>
        <v>#DIV/0!</v>
      </c>
    </row>
    <row r="144" spans="1:22" hidden="1" outlineLevel="1" x14ac:dyDescent="0.2">
      <c r="A144" t="s">
        <v>216</v>
      </c>
      <c r="B144" t="s">
        <v>217</v>
      </c>
      <c r="C144" s="17">
        <v>0</v>
      </c>
      <c r="D144" s="17">
        <v>0</v>
      </c>
      <c r="E144" s="17">
        <v>0</v>
      </c>
      <c r="F144" s="17"/>
      <c r="G144" s="17">
        <f t="shared" si="20"/>
        <v>0</v>
      </c>
      <c r="H144" s="15">
        <v>1</v>
      </c>
      <c r="J144" s="17">
        <f t="shared" si="16"/>
        <v>0</v>
      </c>
      <c r="L144" s="4">
        <f t="shared" si="19"/>
        <v>0</v>
      </c>
      <c r="N144" s="17">
        <f>+L144*(assessment!$J$273*assessment!$F$3)</f>
        <v>0</v>
      </c>
      <c r="P144" s="7">
        <f>+N144/payroll!F144</f>
        <v>0</v>
      </c>
      <c r="R144" s="17">
        <f>IF(P144&lt;$R$2,N144, +payroll!F144 * $R$2)</f>
        <v>0</v>
      </c>
      <c r="T144" s="6">
        <f t="shared" si="17"/>
        <v>0</v>
      </c>
      <c r="V144" t="e">
        <f t="shared" si="18"/>
        <v>#DIV/0!</v>
      </c>
    </row>
    <row r="145" spans="1:22" hidden="1" outlineLevel="1" x14ac:dyDescent="0.2">
      <c r="A145" t="s">
        <v>510</v>
      </c>
      <c r="B145" t="s">
        <v>508</v>
      </c>
      <c r="C145" s="17">
        <v>0</v>
      </c>
      <c r="D145" s="17">
        <v>85</v>
      </c>
      <c r="E145" s="17">
        <v>0</v>
      </c>
      <c r="F145" s="17"/>
      <c r="G145" s="17">
        <f t="shared" si="20"/>
        <v>28.333333333333332</v>
      </c>
      <c r="H145" s="15">
        <v>1</v>
      </c>
      <c r="J145" s="17">
        <f>+G145*H145</f>
        <v>28.333333333333332</v>
      </c>
      <c r="L145" s="4">
        <f t="shared" si="19"/>
        <v>6.7836612734215132E-7</v>
      </c>
      <c r="N145" s="17">
        <f>+L145*(assessment!$J$273*assessment!$F$3)</f>
        <v>18.807656737920507</v>
      </c>
      <c r="P145" s="7">
        <f>+N145/payroll!F145</f>
        <v>1.8070793287775646E-5</v>
      </c>
      <c r="R145" s="17">
        <f>IF(P145&lt;$R$2,N145, +payroll!F145 * $R$2)</f>
        <v>18.807656737920507</v>
      </c>
      <c r="T145" s="6">
        <f>+N145-R145</f>
        <v>0</v>
      </c>
      <c r="V145">
        <f>+R145/N145</f>
        <v>1</v>
      </c>
    </row>
    <row r="146" spans="1:22" hidden="1" outlineLevel="1" x14ac:dyDescent="0.2">
      <c r="A146" t="s">
        <v>218</v>
      </c>
      <c r="B146" t="s">
        <v>219</v>
      </c>
      <c r="C146" s="17">
        <v>0</v>
      </c>
      <c r="D146" s="17">
        <v>0</v>
      </c>
      <c r="E146" s="17">
        <v>30935.920000000002</v>
      </c>
      <c r="F146" s="17"/>
      <c r="G146" s="17">
        <f t="shared" si="20"/>
        <v>10311.973333333333</v>
      </c>
      <c r="H146" s="15">
        <v>1</v>
      </c>
      <c r="J146" s="17">
        <f t="shared" si="16"/>
        <v>10311.973333333333</v>
      </c>
      <c r="L146" s="4">
        <f t="shared" si="19"/>
        <v>2.4689270877843066E-4</v>
      </c>
      <c r="N146" s="17">
        <f>+L146*(assessment!$J$273*assessment!$F$3)</f>
        <v>6845.0842850796444</v>
      </c>
      <c r="P146" s="7">
        <f>+N146/payroll!F146</f>
        <v>4.3795825069869914E-3</v>
      </c>
      <c r="R146" s="17">
        <f>IF(P146&lt;$R$2,N146, +payroll!F146 * $R$2)</f>
        <v>6845.0842850796444</v>
      </c>
      <c r="T146" s="6">
        <f t="shared" si="17"/>
        <v>0</v>
      </c>
      <c r="V146">
        <f t="shared" si="18"/>
        <v>1</v>
      </c>
    </row>
    <row r="147" spans="1:22" hidden="1" outlineLevel="1" x14ac:dyDescent="0.2">
      <c r="A147" t="s">
        <v>220</v>
      </c>
      <c r="B147" t="s">
        <v>221</v>
      </c>
      <c r="C147" s="17">
        <v>0</v>
      </c>
      <c r="D147" s="17">
        <v>0</v>
      </c>
      <c r="E147" s="17">
        <v>0</v>
      </c>
      <c r="F147" s="17"/>
      <c r="G147" s="17">
        <f t="shared" si="20"/>
        <v>0</v>
      </c>
      <c r="H147" s="15">
        <v>1</v>
      </c>
      <c r="J147" s="17">
        <f t="shared" si="16"/>
        <v>0</v>
      </c>
      <c r="L147" s="4">
        <f t="shared" si="19"/>
        <v>0</v>
      </c>
      <c r="N147" s="17">
        <f>+L147*(assessment!$J$273*assessment!$F$3)</f>
        <v>0</v>
      </c>
      <c r="P147" s="7">
        <f>+N147/payroll!F147</f>
        <v>0</v>
      </c>
      <c r="R147" s="17">
        <f>IF(P147&lt;$R$2,N147, +payroll!F147 * $R$2)</f>
        <v>0</v>
      </c>
      <c r="T147" s="6">
        <f t="shared" si="17"/>
        <v>0</v>
      </c>
      <c r="V147" t="e">
        <f t="shared" si="18"/>
        <v>#DIV/0!</v>
      </c>
    </row>
    <row r="148" spans="1:22" hidden="1" outlineLevel="1" x14ac:dyDescent="0.2">
      <c r="A148" t="s">
        <v>222</v>
      </c>
      <c r="B148" t="s">
        <v>223</v>
      </c>
      <c r="C148" s="17">
        <v>0</v>
      </c>
      <c r="D148" s="17">
        <v>1728.4900000000002</v>
      </c>
      <c r="E148" s="17">
        <v>0</v>
      </c>
      <c r="F148" s="17"/>
      <c r="G148" s="17">
        <f t="shared" si="20"/>
        <v>576.16333333333341</v>
      </c>
      <c r="H148" s="15">
        <v>1</v>
      </c>
      <c r="J148" s="17">
        <f t="shared" si="16"/>
        <v>576.16333333333341</v>
      </c>
      <c r="L148" s="4">
        <f t="shared" si="19"/>
        <v>1.379469491117218E-5</v>
      </c>
      <c r="N148" s="17">
        <f>+L148*(assessment!$J$273*assessment!$F$3)</f>
        <v>382.45701876386141</v>
      </c>
      <c r="P148" s="7">
        <f>+N148/payroll!F148</f>
        <v>1.2762211460279127E-4</v>
      </c>
      <c r="R148" s="17">
        <f>IF(P148&lt;$R$2,N148, +payroll!F148 * $R$2)</f>
        <v>382.45701876386141</v>
      </c>
      <c r="T148" s="6">
        <f t="shared" si="17"/>
        <v>0</v>
      </c>
      <c r="V148">
        <f t="shared" si="18"/>
        <v>1</v>
      </c>
    </row>
    <row r="149" spans="1:22" hidden="1" outlineLevel="1" x14ac:dyDescent="0.2">
      <c r="A149" t="s">
        <v>224</v>
      </c>
      <c r="B149" t="s">
        <v>225</v>
      </c>
      <c r="C149" s="17">
        <v>90250.97</v>
      </c>
      <c r="D149" s="17">
        <v>432971.36</v>
      </c>
      <c r="E149" s="17">
        <v>121686.35999999984</v>
      </c>
      <c r="F149" s="17"/>
      <c r="G149" s="17">
        <f t="shared" si="20"/>
        <v>214969.56333333327</v>
      </c>
      <c r="H149" s="15">
        <v>1</v>
      </c>
      <c r="J149" s="17">
        <f t="shared" si="16"/>
        <v>214969.56333333327</v>
      </c>
      <c r="L149" s="4">
        <f t="shared" si="19"/>
        <v>5.1468730649952927E-3</v>
      </c>
      <c r="N149" s="17">
        <f>+L149*(assessment!$J$273*assessment!$F$3)</f>
        <v>142696.7208096704</v>
      </c>
      <c r="P149" s="7">
        <f>+N149/payroll!F149</f>
        <v>9.0667305188991566E-3</v>
      </c>
      <c r="R149" s="17">
        <f>IF(P149&lt;$R$2,N149, +payroll!F149 * $R$2)</f>
        <v>142696.7208096704</v>
      </c>
      <c r="T149" s="6">
        <f t="shared" si="17"/>
        <v>0</v>
      </c>
      <c r="V149">
        <f t="shared" si="18"/>
        <v>1</v>
      </c>
    </row>
    <row r="150" spans="1:22" hidden="1" outlineLevel="1" x14ac:dyDescent="0.2">
      <c r="A150" t="s">
        <v>226</v>
      </c>
      <c r="B150" t="s">
        <v>227</v>
      </c>
      <c r="C150" s="17">
        <v>2064.42</v>
      </c>
      <c r="D150" s="17">
        <v>884.66999999999985</v>
      </c>
      <c r="E150" s="17">
        <v>19914.599999999999</v>
      </c>
      <c r="F150" s="17"/>
      <c r="G150" s="17">
        <f t="shared" si="20"/>
        <v>7621.23</v>
      </c>
      <c r="H150" s="15">
        <v>1</v>
      </c>
      <c r="J150" s="17">
        <f t="shared" si="16"/>
        <v>7621.23</v>
      </c>
      <c r="L150" s="4">
        <f t="shared" si="19"/>
        <v>1.8247003343589967E-4</v>
      </c>
      <c r="N150" s="17">
        <f>+L150*(assessment!$J$273*assessment!$F$3)</f>
        <v>5058.9698033203022</v>
      </c>
      <c r="P150" s="7">
        <f>+N150/payroll!F150</f>
        <v>1.8207662170866017E-3</v>
      </c>
      <c r="R150" s="17">
        <f>IF(P150&lt;$R$2,N150, +payroll!F150 * $R$2)</f>
        <v>5058.9698033203022</v>
      </c>
      <c r="T150" s="6">
        <f t="shared" si="17"/>
        <v>0</v>
      </c>
      <c r="V150">
        <f t="shared" si="18"/>
        <v>1</v>
      </c>
    </row>
    <row r="151" spans="1:22" hidden="1" outlineLevel="1" x14ac:dyDescent="0.2">
      <c r="A151" t="s">
        <v>228</v>
      </c>
      <c r="B151" t="s">
        <v>229</v>
      </c>
      <c r="C151" s="17">
        <v>0</v>
      </c>
      <c r="D151" s="17">
        <v>433.96</v>
      </c>
      <c r="E151" s="17">
        <v>150</v>
      </c>
      <c r="F151" s="17"/>
      <c r="G151" s="17">
        <f t="shared" si="20"/>
        <v>194.65333333333334</v>
      </c>
      <c r="H151" s="15">
        <v>1</v>
      </c>
      <c r="J151" s="17">
        <f t="shared" si="16"/>
        <v>194.65333333333334</v>
      </c>
      <c r="L151" s="4">
        <f t="shared" si="19"/>
        <v>4.6604551026202675E-6</v>
      </c>
      <c r="N151" s="17">
        <f>+L151*(assessment!$J$273*assessment!$F$3)</f>
        <v>129.21081445501247</v>
      </c>
      <c r="P151" s="7">
        <f>+N151/payroll!F151</f>
        <v>4.5349146445242965E-5</v>
      </c>
      <c r="R151" s="17">
        <f>IF(P151&lt;$R$2,N151, +payroll!F151 * $R$2)</f>
        <v>129.21081445501247</v>
      </c>
      <c r="T151" s="6">
        <f t="shared" si="17"/>
        <v>0</v>
      </c>
      <c r="V151">
        <f t="shared" si="18"/>
        <v>1</v>
      </c>
    </row>
    <row r="152" spans="1:22" hidden="1" outlineLevel="1" x14ac:dyDescent="0.2">
      <c r="A152" t="s">
        <v>230</v>
      </c>
      <c r="B152" t="s">
        <v>231</v>
      </c>
      <c r="C152" s="17">
        <v>0</v>
      </c>
      <c r="D152" s="17">
        <v>0</v>
      </c>
      <c r="E152" s="17">
        <v>0</v>
      </c>
      <c r="F152" s="17"/>
      <c r="G152" s="17">
        <f t="shared" si="20"/>
        <v>0</v>
      </c>
      <c r="H152" s="15">
        <v>1</v>
      </c>
      <c r="J152" s="17">
        <f t="shared" si="16"/>
        <v>0</v>
      </c>
      <c r="L152" s="4">
        <f t="shared" si="19"/>
        <v>0</v>
      </c>
      <c r="N152" s="17">
        <f>+L152*(assessment!$J$273*assessment!$F$3)</f>
        <v>0</v>
      </c>
      <c r="P152" s="7">
        <f>+N152/payroll!F152</f>
        <v>0</v>
      </c>
      <c r="R152" s="17">
        <f>IF(P152&lt;$R$2,N152, +payroll!F152 * $R$2)</f>
        <v>0</v>
      </c>
      <c r="T152" s="6">
        <f t="shared" si="17"/>
        <v>0</v>
      </c>
      <c r="V152" t="e">
        <f t="shared" si="18"/>
        <v>#DIV/0!</v>
      </c>
    </row>
    <row r="153" spans="1:22" hidden="1" outlineLevel="1" x14ac:dyDescent="0.2">
      <c r="A153" t="s">
        <v>232</v>
      </c>
      <c r="B153" t="s">
        <v>233</v>
      </c>
      <c r="C153" s="17">
        <v>0</v>
      </c>
      <c r="D153" s="17">
        <v>0</v>
      </c>
      <c r="E153" s="17">
        <v>0</v>
      </c>
      <c r="F153" s="17"/>
      <c r="G153" s="17">
        <f t="shared" si="20"/>
        <v>0</v>
      </c>
      <c r="H153" s="15">
        <v>1</v>
      </c>
      <c r="J153" s="17">
        <f t="shared" si="16"/>
        <v>0</v>
      </c>
      <c r="L153" s="4">
        <f t="shared" si="19"/>
        <v>0</v>
      </c>
      <c r="N153" s="17">
        <f>+L153*(assessment!$J$273*assessment!$F$3)</f>
        <v>0</v>
      </c>
      <c r="P153" s="7">
        <f>+N153/payroll!F153</f>
        <v>0</v>
      </c>
      <c r="R153" s="17">
        <f>IF(P153&lt;$R$2,N153, +payroll!F153 * $R$2)</f>
        <v>0</v>
      </c>
      <c r="T153" s="6">
        <f t="shared" si="17"/>
        <v>0</v>
      </c>
      <c r="V153" t="e">
        <f t="shared" si="18"/>
        <v>#DIV/0!</v>
      </c>
    </row>
    <row r="154" spans="1:22" hidden="1" outlineLevel="1" x14ac:dyDescent="0.2">
      <c r="A154" t="s">
        <v>234</v>
      </c>
      <c r="B154" t="s">
        <v>235</v>
      </c>
      <c r="C154" s="17">
        <v>0</v>
      </c>
      <c r="D154" s="17">
        <v>0</v>
      </c>
      <c r="E154" s="17">
        <v>0</v>
      </c>
      <c r="F154" s="17"/>
      <c r="G154" s="17">
        <f t="shared" si="20"/>
        <v>0</v>
      </c>
      <c r="H154" s="15">
        <v>1</v>
      </c>
      <c r="J154" s="17">
        <f t="shared" si="16"/>
        <v>0</v>
      </c>
      <c r="L154" s="4">
        <f t="shared" si="19"/>
        <v>0</v>
      </c>
      <c r="N154" s="17">
        <f>+L154*(assessment!$J$273*assessment!$F$3)</f>
        <v>0</v>
      </c>
      <c r="P154" s="7">
        <f>+N154/payroll!F154</f>
        <v>0</v>
      </c>
      <c r="R154" s="17">
        <f>IF(P154&lt;$R$2,N154, +payroll!F154 * $R$2)</f>
        <v>0</v>
      </c>
      <c r="T154" s="6">
        <f t="shared" si="17"/>
        <v>0</v>
      </c>
      <c r="V154" t="e">
        <f t="shared" si="18"/>
        <v>#DIV/0!</v>
      </c>
    </row>
    <row r="155" spans="1:22" hidden="1" outlineLevel="1" x14ac:dyDescent="0.2">
      <c r="A155" t="s">
        <v>236</v>
      </c>
      <c r="B155" t="s">
        <v>237</v>
      </c>
      <c r="C155" s="17">
        <v>407.84000000000003</v>
      </c>
      <c r="D155" s="17">
        <v>333.12</v>
      </c>
      <c r="E155" s="17">
        <v>4508.3399999999992</v>
      </c>
      <c r="F155" s="17"/>
      <c r="G155" s="17">
        <f t="shared" si="20"/>
        <v>1749.7666666666664</v>
      </c>
      <c r="H155" s="15">
        <v>1</v>
      </c>
      <c r="J155" s="17">
        <f t="shared" si="16"/>
        <v>1749.7666666666664</v>
      </c>
      <c r="L155" s="4">
        <f t="shared" si="19"/>
        <v>4.1893497791260645E-5</v>
      </c>
      <c r="N155" s="17">
        <f>+L155*(assessment!$J$273*assessment!$F$3)</f>
        <v>1161.494500169013</v>
      </c>
      <c r="P155" s="7">
        <f>+N155/payroll!F155</f>
        <v>3.0249458412211824E-4</v>
      </c>
      <c r="R155" s="17">
        <f>IF(P155&lt;$R$2,N155, +payroll!F155 * $R$2)</f>
        <v>1161.494500169013</v>
      </c>
      <c r="T155" s="6">
        <f t="shared" si="17"/>
        <v>0</v>
      </c>
      <c r="V155">
        <f t="shared" si="18"/>
        <v>1</v>
      </c>
    </row>
    <row r="156" spans="1:22" hidden="1" outlineLevel="1" x14ac:dyDescent="0.2">
      <c r="A156" t="s">
        <v>238</v>
      </c>
      <c r="B156" t="s">
        <v>239</v>
      </c>
      <c r="C156" s="17">
        <v>2694.86</v>
      </c>
      <c r="D156" s="17">
        <v>1374.78</v>
      </c>
      <c r="E156" s="17">
        <v>2689.2400000000002</v>
      </c>
      <c r="F156" s="17"/>
      <c r="G156" s="17">
        <f t="shared" si="20"/>
        <v>2252.9600000000005</v>
      </c>
      <c r="H156" s="15">
        <v>1</v>
      </c>
      <c r="J156" s="17">
        <f t="shared" si="16"/>
        <v>2252.9600000000005</v>
      </c>
      <c r="L156" s="4">
        <f t="shared" si="19"/>
        <v>5.3941120597297892E-5</v>
      </c>
      <c r="N156" s="17">
        <f>+L156*(assessment!$J$273*assessment!$F$3)</f>
        <v>1495.5140585034844</v>
      </c>
      <c r="P156" s="7">
        <f>+N156/payroll!F156</f>
        <v>2.5936054819721878E-4</v>
      </c>
      <c r="R156" s="17">
        <f>IF(P156&lt;$R$2,N156, +payroll!F156 * $R$2)</f>
        <v>1495.5140585034844</v>
      </c>
      <c r="T156" s="6">
        <f t="shared" si="17"/>
        <v>0</v>
      </c>
      <c r="V156">
        <f t="shared" si="18"/>
        <v>1</v>
      </c>
    </row>
    <row r="157" spans="1:22" hidden="1" outlineLevel="1" x14ac:dyDescent="0.2">
      <c r="A157" t="s">
        <v>240</v>
      </c>
      <c r="B157" t="s">
        <v>241</v>
      </c>
      <c r="C157" s="17">
        <v>0</v>
      </c>
      <c r="D157" s="17">
        <v>1348.4299999999998</v>
      </c>
      <c r="E157" s="17">
        <v>214.42</v>
      </c>
      <c r="F157" s="17"/>
      <c r="G157" s="17">
        <f t="shared" si="20"/>
        <v>520.94999999999993</v>
      </c>
      <c r="H157" s="15">
        <v>1</v>
      </c>
      <c r="J157" s="17">
        <f t="shared" si="16"/>
        <v>520.94999999999993</v>
      </c>
      <c r="L157" s="4">
        <f t="shared" si="19"/>
        <v>1.2472758848431543E-5</v>
      </c>
      <c r="N157" s="17">
        <f>+L157*(assessment!$J$273*assessment!$F$3)</f>
        <v>345.80642744540074</v>
      </c>
      <c r="P157" s="7">
        <f>+N157/payroll!F157</f>
        <v>4.0939119211877103E-4</v>
      </c>
      <c r="R157" s="17">
        <f>IF(P157&lt;$R$2,N157, +payroll!F157 * $R$2)</f>
        <v>345.80642744540074</v>
      </c>
      <c r="T157" s="6">
        <f t="shared" si="17"/>
        <v>0</v>
      </c>
      <c r="V157">
        <f t="shared" si="18"/>
        <v>1</v>
      </c>
    </row>
    <row r="158" spans="1:22" hidden="1" outlineLevel="1" x14ac:dyDescent="0.2">
      <c r="A158" t="s">
        <v>242</v>
      </c>
      <c r="B158" t="s">
        <v>243</v>
      </c>
      <c r="C158" s="17">
        <v>0</v>
      </c>
      <c r="D158" s="17">
        <v>0</v>
      </c>
      <c r="E158" s="17">
        <v>0</v>
      </c>
      <c r="F158" s="17"/>
      <c r="G158" s="17">
        <f t="shared" si="20"/>
        <v>0</v>
      </c>
      <c r="H158" s="15">
        <v>1</v>
      </c>
      <c r="J158" s="17">
        <f t="shared" si="16"/>
        <v>0</v>
      </c>
      <c r="L158" s="4">
        <f t="shared" si="19"/>
        <v>0</v>
      </c>
      <c r="N158" s="17">
        <f>+L158*(assessment!$J$273*assessment!$F$3)</f>
        <v>0</v>
      </c>
      <c r="P158" s="7">
        <f>+N158/payroll!F158</f>
        <v>0</v>
      </c>
      <c r="R158" s="17">
        <f>IF(P158&lt;$R$2,N158, +payroll!F158 * $R$2)</f>
        <v>0</v>
      </c>
      <c r="T158" s="6">
        <f t="shared" si="17"/>
        <v>0</v>
      </c>
      <c r="V158" t="e">
        <f t="shared" si="18"/>
        <v>#DIV/0!</v>
      </c>
    </row>
    <row r="159" spans="1:22" hidden="1" outlineLevel="1" x14ac:dyDescent="0.2">
      <c r="A159" t="s">
        <v>244</v>
      </c>
      <c r="B159" t="s">
        <v>245</v>
      </c>
      <c r="C159" s="17">
        <v>0</v>
      </c>
      <c r="D159" s="17">
        <v>0</v>
      </c>
      <c r="E159" s="17">
        <v>0</v>
      </c>
      <c r="F159" s="17"/>
      <c r="G159" s="17">
        <f t="shared" si="20"/>
        <v>0</v>
      </c>
      <c r="H159" s="15">
        <v>1</v>
      </c>
      <c r="J159" s="17">
        <f t="shared" si="16"/>
        <v>0</v>
      </c>
      <c r="L159" s="4">
        <f t="shared" si="19"/>
        <v>0</v>
      </c>
      <c r="N159" s="17">
        <f>+L159*(assessment!$J$273*assessment!$F$3)</f>
        <v>0</v>
      </c>
      <c r="P159" s="7">
        <f>+N159/payroll!F159</f>
        <v>0</v>
      </c>
      <c r="R159" s="17">
        <f>IF(P159&lt;$R$2,N159, +payroll!F159 * $R$2)</f>
        <v>0</v>
      </c>
      <c r="T159" s="6">
        <f t="shared" si="17"/>
        <v>0</v>
      </c>
      <c r="V159" t="e">
        <f t="shared" si="18"/>
        <v>#DIV/0!</v>
      </c>
    </row>
    <row r="160" spans="1:22" hidden="1" outlineLevel="1" x14ac:dyDescent="0.2">
      <c r="A160" t="s">
        <v>246</v>
      </c>
      <c r="B160" t="s">
        <v>247</v>
      </c>
      <c r="C160" s="17">
        <v>4285</v>
      </c>
      <c r="D160" s="17">
        <v>3146.5199999999995</v>
      </c>
      <c r="E160" s="17">
        <v>22.67</v>
      </c>
      <c r="F160" s="17"/>
      <c r="G160" s="17">
        <f t="shared" si="20"/>
        <v>2484.73</v>
      </c>
      <c r="H160" s="15">
        <v>1</v>
      </c>
      <c r="J160" s="17">
        <f t="shared" si="16"/>
        <v>2484.73</v>
      </c>
      <c r="L160" s="4">
        <f t="shared" si="19"/>
        <v>5.949023532673637E-5</v>
      </c>
      <c r="N160" s="17">
        <f>+L160*(assessment!$J$273*assessment!$F$3)</f>
        <v>1649.3629032851727</v>
      </c>
      <c r="P160" s="7">
        <f>+N160/payroll!F160</f>
        <v>3.6901230564502025E-4</v>
      </c>
      <c r="R160" s="17">
        <f>IF(P160&lt;$R$2,N160, +payroll!F160 * $R$2)</f>
        <v>1649.3629032851727</v>
      </c>
      <c r="T160" s="6">
        <f t="shared" si="17"/>
        <v>0</v>
      </c>
      <c r="V160">
        <f t="shared" si="18"/>
        <v>1</v>
      </c>
    </row>
    <row r="161" spans="1:22" hidden="1" outlineLevel="1" x14ac:dyDescent="0.2">
      <c r="A161" t="s">
        <v>248</v>
      </c>
      <c r="B161" t="s">
        <v>249</v>
      </c>
      <c r="C161" s="17">
        <v>0</v>
      </c>
      <c r="D161" s="17">
        <v>0</v>
      </c>
      <c r="E161" s="17">
        <v>0</v>
      </c>
      <c r="F161" s="17"/>
      <c r="G161" s="17">
        <f t="shared" si="20"/>
        <v>0</v>
      </c>
      <c r="H161" s="15">
        <v>1</v>
      </c>
      <c r="J161" s="17">
        <f t="shared" si="16"/>
        <v>0</v>
      </c>
      <c r="L161" s="4">
        <f t="shared" si="19"/>
        <v>0</v>
      </c>
      <c r="N161" s="17">
        <f>+L161*(assessment!$J$273*assessment!$F$3)</f>
        <v>0</v>
      </c>
      <c r="P161" s="7">
        <f>+N161/payroll!F161</f>
        <v>0</v>
      </c>
      <c r="R161" s="17">
        <f>IF(P161&lt;$R$2,N161, +payroll!F161 * $R$2)</f>
        <v>0</v>
      </c>
      <c r="T161" s="6">
        <f t="shared" si="17"/>
        <v>0</v>
      </c>
      <c r="V161" t="e">
        <f t="shared" si="18"/>
        <v>#DIV/0!</v>
      </c>
    </row>
    <row r="162" spans="1:22" hidden="1" outlineLevel="1" x14ac:dyDescent="0.2">
      <c r="A162" t="s">
        <v>250</v>
      </c>
      <c r="B162" t="s">
        <v>251</v>
      </c>
      <c r="C162" s="17">
        <v>0</v>
      </c>
      <c r="D162" s="17">
        <v>0</v>
      </c>
      <c r="E162" s="17">
        <v>0</v>
      </c>
      <c r="F162" s="17"/>
      <c r="G162" s="17">
        <f t="shared" si="20"/>
        <v>0</v>
      </c>
      <c r="H162" s="15">
        <v>1</v>
      </c>
      <c r="J162" s="17">
        <f t="shared" si="16"/>
        <v>0</v>
      </c>
      <c r="L162" s="4">
        <f t="shared" si="19"/>
        <v>0</v>
      </c>
      <c r="N162" s="17">
        <f>+L162*(assessment!$J$273*assessment!$F$3)</f>
        <v>0</v>
      </c>
      <c r="P162" s="7">
        <f>+N162/payroll!F162</f>
        <v>0</v>
      </c>
      <c r="R162" s="17">
        <f>IF(P162&lt;$R$2,N162, +payroll!F162 * $R$2)</f>
        <v>0</v>
      </c>
      <c r="T162" s="6">
        <f t="shared" si="17"/>
        <v>0</v>
      </c>
      <c r="V162" t="e">
        <f t="shared" si="18"/>
        <v>#DIV/0!</v>
      </c>
    </row>
    <row r="163" spans="1:22" hidden="1" outlineLevel="1" x14ac:dyDescent="0.2">
      <c r="A163" t="s">
        <v>252</v>
      </c>
      <c r="B163" t="s">
        <v>253</v>
      </c>
      <c r="C163" s="17">
        <v>33871.910000000003</v>
      </c>
      <c r="D163" s="17">
        <v>0</v>
      </c>
      <c r="E163" s="17">
        <v>0</v>
      </c>
      <c r="F163" s="17"/>
      <c r="G163" s="17">
        <f t="shared" si="20"/>
        <v>11290.636666666667</v>
      </c>
      <c r="H163" s="15">
        <v>1</v>
      </c>
      <c r="J163" s="17">
        <f t="shared" si="16"/>
        <v>11290.636666666667</v>
      </c>
      <c r="L163" s="4">
        <f t="shared" si="19"/>
        <v>2.7032419308684578E-4</v>
      </c>
      <c r="N163" s="17">
        <f>+L163*(assessment!$J$273*assessment!$F$3)</f>
        <v>7494.7206627969063</v>
      </c>
      <c r="P163" s="7">
        <f>+N163/payroll!F163</f>
        <v>1.7160821472411578E-2</v>
      </c>
      <c r="R163" s="17">
        <f>IF(P163&lt;$R$2,N163, +payroll!F163 * $R$2)</f>
        <v>7494.7206627969063</v>
      </c>
      <c r="T163" s="6">
        <f t="shared" si="17"/>
        <v>0</v>
      </c>
      <c r="V163">
        <f t="shared" si="18"/>
        <v>1</v>
      </c>
    </row>
    <row r="164" spans="1:22" hidden="1" outlineLevel="1" x14ac:dyDescent="0.2">
      <c r="A164" t="s">
        <v>501</v>
      </c>
      <c r="B164" t="s">
        <v>502</v>
      </c>
      <c r="C164" s="17">
        <v>0</v>
      </c>
      <c r="D164" s="17">
        <v>0</v>
      </c>
      <c r="E164" s="17">
        <v>0</v>
      </c>
      <c r="F164" s="17"/>
      <c r="G164" s="17">
        <f t="shared" si="20"/>
        <v>0</v>
      </c>
      <c r="H164" s="15">
        <v>1</v>
      </c>
      <c r="J164" s="17">
        <f>+G164*H164</f>
        <v>0</v>
      </c>
      <c r="L164" s="4">
        <f t="shared" si="19"/>
        <v>0</v>
      </c>
      <c r="N164" s="17">
        <f>+L164*(assessment!$J$273*assessment!$F$3)</f>
        <v>0</v>
      </c>
      <c r="P164" s="7">
        <f>+N164/payroll!F164</f>
        <v>0</v>
      </c>
      <c r="R164" s="17">
        <f>IF(P164&lt;$R$2,N164, +payroll!F164 * $R$2)</f>
        <v>0</v>
      </c>
      <c r="T164" s="6">
        <f>+N164-R164</f>
        <v>0</v>
      </c>
      <c r="V164" t="e">
        <f t="shared" si="18"/>
        <v>#DIV/0!</v>
      </c>
    </row>
    <row r="165" spans="1:22" hidden="1" outlineLevel="1" x14ac:dyDescent="0.2">
      <c r="A165" t="s">
        <v>254</v>
      </c>
      <c r="B165" t="s">
        <v>255</v>
      </c>
      <c r="C165" s="17">
        <v>4546.01</v>
      </c>
      <c r="D165" s="17">
        <v>19619.429999999997</v>
      </c>
      <c r="E165" s="17">
        <v>42985.3</v>
      </c>
      <c r="F165" s="17"/>
      <c r="G165" s="17">
        <f t="shared" si="20"/>
        <v>22383.579999999998</v>
      </c>
      <c r="H165" s="15">
        <v>1</v>
      </c>
      <c r="J165" s="17">
        <f t="shared" si="16"/>
        <v>22383.579999999998</v>
      </c>
      <c r="L165" s="4">
        <f t="shared" si="19"/>
        <v>5.3591514637599637E-4</v>
      </c>
      <c r="N165" s="17">
        <f>+L165*(assessment!$J$273*assessment!$F$3)</f>
        <v>14858.212560204094</v>
      </c>
      <c r="P165" s="7">
        <f>+N165/payroll!F165</f>
        <v>5.3224661647434726E-4</v>
      </c>
      <c r="R165" s="17">
        <f>IF(P165&lt;$R$2,N165, +payroll!F165 * $R$2)</f>
        <v>14858.212560204094</v>
      </c>
      <c r="T165" s="6">
        <f t="shared" si="17"/>
        <v>0</v>
      </c>
      <c r="V165">
        <f t="shared" si="18"/>
        <v>1</v>
      </c>
    </row>
    <row r="166" spans="1:22" hidden="1" outlineLevel="1" x14ac:dyDescent="0.2">
      <c r="A166" t="s">
        <v>256</v>
      </c>
      <c r="B166" t="s">
        <v>257</v>
      </c>
      <c r="C166" s="17">
        <v>0</v>
      </c>
      <c r="D166" s="17">
        <v>0</v>
      </c>
      <c r="E166" s="17">
        <v>0</v>
      </c>
      <c r="F166" s="17"/>
      <c r="G166" s="17">
        <f t="shared" si="20"/>
        <v>0</v>
      </c>
      <c r="H166" s="15">
        <v>1</v>
      </c>
      <c r="J166" s="17">
        <f t="shared" si="16"/>
        <v>0</v>
      </c>
      <c r="L166" s="4">
        <f t="shared" ref="L166:L197" si="21">+J166/$J$265</f>
        <v>0</v>
      </c>
      <c r="N166" s="17">
        <f>+L166*(assessment!$J$273*assessment!$F$3)</f>
        <v>0</v>
      </c>
      <c r="P166" s="7">
        <f>+N166/payroll!F166</f>
        <v>0</v>
      </c>
      <c r="R166" s="17">
        <f>IF(P166&lt;$R$2,N166, +payroll!F166 * $R$2)</f>
        <v>0</v>
      </c>
      <c r="T166" s="6">
        <f t="shared" si="17"/>
        <v>0</v>
      </c>
      <c r="V166" t="e">
        <f t="shared" si="18"/>
        <v>#DIV/0!</v>
      </c>
    </row>
    <row r="167" spans="1:22" hidden="1" outlineLevel="1" x14ac:dyDescent="0.2">
      <c r="A167" t="s">
        <v>258</v>
      </c>
      <c r="B167" t="s">
        <v>259</v>
      </c>
      <c r="C167" s="17">
        <v>0</v>
      </c>
      <c r="D167" s="17">
        <v>0</v>
      </c>
      <c r="E167" s="17">
        <v>0</v>
      </c>
      <c r="F167" s="17"/>
      <c r="G167" s="17">
        <f t="shared" si="20"/>
        <v>0</v>
      </c>
      <c r="H167" s="15">
        <v>1</v>
      </c>
      <c r="J167" s="17">
        <f t="shared" ref="J167:J230" si="22">+G167*H167</f>
        <v>0</v>
      </c>
      <c r="L167" s="4">
        <f t="shared" si="21"/>
        <v>0</v>
      </c>
      <c r="N167" s="17">
        <f>+L167*(assessment!$J$273*assessment!$F$3)</f>
        <v>0</v>
      </c>
      <c r="P167" s="7">
        <f>+N167/payroll!F167</f>
        <v>0</v>
      </c>
      <c r="R167" s="17">
        <f>IF(P167&lt;$R$2,N167, +payroll!F167 * $R$2)</f>
        <v>0</v>
      </c>
      <c r="T167" s="6">
        <f t="shared" ref="T167:T230" si="23">+N167-R167</f>
        <v>0</v>
      </c>
      <c r="V167" t="e">
        <f t="shared" ref="V167:V230" si="24">+R167/N167</f>
        <v>#DIV/0!</v>
      </c>
    </row>
    <row r="168" spans="1:22" hidden="1" outlineLevel="1" x14ac:dyDescent="0.2">
      <c r="A168" t="s">
        <v>260</v>
      </c>
      <c r="B168" t="s">
        <v>261</v>
      </c>
      <c r="C168" s="17">
        <v>0</v>
      </c>
      <c r="D168" s="17">
        <v>0</v>
      </c>
      <c r="E168" s="17">
        <v>1571.7400000000002</v>
      </c>
      <c r="F168" s="17"/>
      <c r="G168" s="17">
        <f t="shared" si="20"/>
        <v>523.91333333333341</v>
      </c>
      <c r="H168" s="15">
        <v>1</v>
      </c>
      <c r="J168" s="17">
        <f t="shared" si="22"/>
        <v>523.91333333333341</v>
      </c>
      <c r="L168" s="4">
        <f t="shared" si="21"/>
        <v>1.2543707964573567E-5</v>
      </c>
      <c r="N168" s="17">
        <f>+L168*(assessment!$J$273*assessment!$F$3)</f>
        <v>347.77348707363745</v>
      </c>
      <c r="P168" s="7">
        <f>+N168/payroll!F168</f>
        <v>1.0159049348934425E-4</v>
      </c>
      <c r="R168" s="17">
        <f>IF(P168&lt;$R$2,N168, +payroll!F168 * $R$2)</f>
        <v>347.77348707363745</v>
      </c>
      <c r="T168" s="6">
        <f t="shared" si="23"/>
        <v>0</v>
      </c>
      <c r="V168">
        <f t="shared" si="24"/>
        <v>1</v>
      </c>
    </row>
    <row r="169" spans="1:22" hidden="1" outlineLevel="1" x14ac:dyDescent="0.2">
      <c r="A169" t="s">
        <v>262</v>
      </c>
      <c r="B169" t="s">
        <v>263</v>
      </c>
      <c r="C169" s="17">
        <v>0</v>
      </c>
      <c r="D169" s="17">
        <v>0</v>
      </c>
      <c r="E169" s="17">
        <v>0</v>
      </c>
      <c r="F169" s="17"/>
      <c r="G169" s="17">
        <f t="shared" si="20"/>
        <v>0</v>
      </c>
      <c r="H169" s="15">
        <v>1</v>
      </c>
      <c r="J169" s="17">
        <f t="shared" si="22"/>
        <v>0</v>
      </c>
      <c r="L169" s="4">
        <f t="shared" si="21"/>
        <v>0</v>
      </c>
      <c r="N169" s="17">
        <f>+L169*(assessment!$J$273*assessment!$F$3)</f>
        <v>0</v>
      </c>
      <c r="P169" s="7">
        <f>+N169/payroll!F169</f>
        <v>0</v>
      </c>
      <c r="R169" s="17">
        <f>IF(P169&lt;$R$2,N169, +payroll!F169 * $R$2)</f>
        <v>0</v>
      </c>
      <c r="T169" s="6">
        <f t="shared" si="23"/>
        <v>0</v>
      </c>
      <c r="V169" t="e">
        <f t="shared" si="24"/>
        <v>#DIV/0!</v>
      </c>
    </row>
    <row r="170" spans="1:22" hidden="1" outlineLevel="1" x14ac:dyDescent="0.2">
      <c r="A170" t="s">
        <v>264</v>
      </c>
      <c r="B170" t="s">
        <v>265</v>
      </c>
      <c r="C170" s="17">
        <v>0</v>
      </c>
      <c r="D170" s="17">
        <v>0</v>
      </c>
      <c r="E170" s="17">
        <v>0</v>
      </c>
      <c r="F170" s="17"/>
      <c r="G170" s="17">
        <f t="shared" si="20"/>
        <v>0</v>
      </c>
      <c r="H170" s="15">
        <v>1</v>
      </c>
      <c r="J170" s="17">
        <f t="shared" si="22"/>
        <v>0</v>
      </c>
      <c r="L170" s="4">
        <f t="shared" si="21"/>
        <v>0</v>
      </c>
      <c r="N170" s="17">
        <f>+L170*(assessment!$J$273*assessment!$F$3)</f>
        <v>0</v>
      </c>
      <c r="P170" s="7">
        <f>+N170/payroll!F170</f>
        <v>0</v>
      </c>
      <c r="R170" s="17">
        <f>IF(P170&lt;$R$2,N170, +payroll!F170 * $R$2)</f>
        <v>0</v>
      </c>
      <c r="T170" s="6">
        <f t="shared" si="23"/>
        <v>0</v>
      </c>
      <c r="V170" t="e">
        <f t="shared" si="24"/>
        <v>#DIV/0!</v>
      </c>
    </row>
    <row r="171" spans="1:22" hidden="1" outlineLevel="1" x14ac:dyDescent="0.2">
      <c r="A171" t="s">
        <v>266</v>
      </c>
      <c r="B171" t="s">
        <v>267</v>
      </c>
      <c r="C171" s="17">
        <v>0</v>
      </c>
      <c r="D171" s="17">
        <v>190.33</v>
      </c>
      <c r="E171" s="17">
        <v>0</v>
      </c>
      <c r="F171" s="17"/>
      <c r="G171" s="17">
        <f t="shared" si="20"/>
        <v>63.443333333333335</v>
      </c>
      <c r="H171" s="15">
        <v>1</v>
      </c>
      <c r="J171" s="17">
        <f t="shared" si="22"/>
        <v>63.443333333333335</v>
      </c>
      <c r="L171" s="4">
        <f t="shared" si="21"/>
        <v>1.5189814707886079E-6</v>
      </c>
      <c r="N171" s="17">
        <f>+L171*(assessment!$J$273*assessment!$F$3)</f>
        <v>42.113662434451889</v>
      </c>
      <c r="P171" s="7">
        <f>+N171/payroll!F171</f>
        <v>3.1621399553094326E-5</v>
      </c>
      <c r="R171" s="17">
        <f>IF(P171&lt;$R$2,N171, +payroll!F171 * $R$2)</f>
        <v>42.113662434451889</v>
      </c>
      <c r="T171" s="6">
        <f t="shared" si="23"/>
        <v>0</v>
      </c>
      <c r="V171">
        <f t="shared" si="24"/>
        <v>1</v>
      </c>
    </row>
    <row r="172" spans="1:22" hidden="1" outlineLevel="1" x14ac:dyDescent="0.2">
      <c r="A172" t="s">
        <v>268</v>
      </c>
      <c r="B172" t="s">
        <v>269</v>
      </c>
      <c r="C172" s="17">
        <v>55753.110000000008</v>
      </c>
      <c r="D172" s="17">
        <v>47010.44999999999</v>
      </c>
      <c r="E172" s="17">
        <v>118604.35000000006</v>
      </c>
      <c r="F172" s="17"/>
      <c r="G172" s="17">
        <f t="shared" si="20"/>
        <v>73789.303333333359</v>
      </c>
      <c r="H172" s="15">
        <v>1</v>
      </c>
      <c r="J172" s="17">
        <f t="shared" si="22"/>
        <v>73789.303333333359</v>
      </c>
      <c r="L172" s="4">
        <f t="shared" si="21"/>
        <v>1.7666881391120699E-3</v>
      </c>
      <c r="N172" s="17">
        <f>+L172*(assessment!$J$273*assessment!$F$3)</f>
        <v>48981.313694951546</v>
      </c>
      <c r="P172" s="7">
        <f>+N172/payroll!F172</f>
        <v>5.5280000635462333E-3</v>
      </c>
      <c r="R172" s="17">
        <f>IF(P172&lt;$R$2,N172, +payroll!F172 * $R$2)</f>
        <v>48981.313694951546</v>
      </c>
      <c r="T172" s="6">
        <f t="shared" si="23"/>
        <v>0</v>
      </c>
      <c r="V172">
        <f t="shared" si="24"/>
        <v>1</v>
      </c>
    </row>
    <row r="173" spans="1:22" hidden="1" outlineLevel="1" x14ac:dyDescent="0.2">
      <c r="A173" t="s">
        <v>270</v>
      </c>
      <c r="B173" t="s">
        <v>271</v>
      </c>
      <c r="C173" s="17">
        <v>0</v>
      </c>
      <c r="D173" s="17">
        <v>0</v>
      </c>
      <c r="E173" s="17">
        <v>0</v>
      </c>
      <c r="F173" s="17"/>
      <c r="G173" s="17">
        <f t="shared" si="20"/>
        <v>0</v>
      </c>
      <c r="H173" s="15">
        <v>1</v>
      </c>
      <c r="J173" s="17">
        <f t="shared" si="22"/>
        <v>0</v>
      </c>
      <c r="L173" s="4">
        <f t="shared" si="21"/>
        <v>0</v>
      </c>
      <c r="N173" s="17">
        <f>+L173*(assessment!$J$273*assessment!$F$3)</f>
        <v>0</v>
      </c>
      <c r="P173" s="7">
        <f>+N173/payroll!F173</f>
        <v>0</v>
      </c>
      <c r="R173" s="17">
        <f>IF(P173&lt;$R$2,N173, +payroll!F173 * $R$2)</f>
        <v>0</v>
      </c>
      <c r="T173" s="6">
        <f t="shared" si="23"/>
        <v>0</v>
      </c>
      <c r="V173" t="e">
        <f t="shared" si="24"/>
        <v>#DIV/0!</v>
      </c>
    </row>
    <row r="174" spans="1:22" hidden="1" outlineLevel="1" x14ac:dyDescent="0.2">
      <c r="A174" t="s">
        <v>272</v>
      </c>
      <c r="B174" t="s">
        <v>273</v>
      </c>
      <c r="C174" s="17">
        <v>0</v>
      </c>
      <c r="D174" s="17">
        <v>0</v>
      </c>
      <c r="E174" s="17">
        <v>0</v>
      </c>
      <c r="F174" s="17"/>
      <c r="G174" s="17">
        <f t="shared" si="20"/>
        <v>0</v>
      </c>
      <c r="H174" s="15">
        <v>1</v>
      </c>
      <c r="J174" s="17">
        <f t="shared" si="22"/>
        <v>0</v>
      </c>
      <c r="L174" s="4">
        <f t="shared" si="21"/>
        <v>0</v>
      </c>
      <c r="N174" s="17">
        <f>+L174*(assessment!$J$273*assessment!$F$3)</f>
        <v>0</v>
      </c>
      <c r="P174" s="7">
        <f>+N174/payroll!F174</f>
        <v>0</v>
      </c>
      <c r="R174" s="17">
        <f>IF(P174&lt;$R$2,N174, +payroll!F174 * $R$2)</f>
        <v>0</v>
      </c>
      <c r="T174" s="6">
        <f t="shared" si="23"/>
        <v>0</v>
      </c>
      <c r="V174" t="e">
        <f t="shared" si="24"/>
        <v>#DIV/0!</v>
      </c>
    </row>
    <row r="175" spans="1:22" hidden="1" outlineLevel="1" x14ac:dyDescent="0.2">
      <c r="A175" t="s">
        <v>274</v>
      </c>
      <c r="B175" t="s">
        <v>275</v>
      </c>
      <c r="C175" s="17">
        <v>0</v>
      </c>
      <c r="D175" s="17">
        <v>0</v>
      </c>
      <c r="E175" s="17">
        <v>0</v>
      </c>
      <c r="F175" s="17"/>
      <c r="G175" s="17">
        <f t="shared" si="20"/>
        <v>0</v>
      </c>
      <c r="H175" s="15">
        <v>1</v>
      </c>
      <c r="J175" s="17">
        <f t="shared" si="22"/>
        <v>0</v>
      </c>
      <c r="L175" s="4">
        <f t="shared" si="21"/>
        <v>0</v>
      </c>
      <c r="N175" s="17">
        <f>+L175*(assessment!$J$273*assessment!$F$3)</f>
        <v>0</v>
      </c>
      <c r="P175" s="7">
        <f>+N175/payroll!F175</f>
        <v>0</v>
      </c>
      <c r="R175" s="17">
        <f>IF(P175&lt;$R$2,N175, +payroll!F175 * $R$2)</f>
        <v>0</v>
      </c>
      <c r="T175" s="6">
        <f t="shared" si="23"/>
        <v>0</v>
      </c>
      <c r="V175" t="e">
        <f t="shared" si="24"/>
        <v>#DIV/0!</v>
      </c>
    </row>
    <row r="176" spans="1:22" hidden="1" outlineLevel="1" x14ac:dyDescent="0.2">
      <c r="A176" t="s">
        <v>276</v>
      </c>
      <c r="B176" t="s">
        <v>277</v>
      </c>
      <c r="C176" s="17">
        <v>0</v>
      </c>
      <c r="D176" s="17">
        <v>0</v>
      </c>
      <c r="E176" s="17">
        <v>0</v>
      </c>
      <c r="F176" s="17"/>
      <c r="G176" s="17">
        <f t="shared" si="20"/>
        <v>0</v>
      </c>
      <c r="H176" s="15">
        <v>1</v>
      </c>
      <c r="J176" s="17">
        <f t="shared" si="22"/>
        <v>0</v>
      </c>
      <c r="L176" s="4">
        <f t="shared" si="21"/>
        <v>0</v>
      </c>
      <c r="N176" s="17">
        <f>+L176*(assessment!$J$273*assessment!$F$3)</f>
        <v>0</v>
      </c>
      <c r="P176" s="7">
        <f>+N176/payroll!F176</f>
        <v>0</v>
      </c>
      <c r="R176" s="17">
        <f>IF(P176&lt;$R$2,N176, +payroll!F176 * $R$2)</f>
        <v>0</v>
      </c>
      <c r="T176" s="6">
        <f t="shared" si="23"/>
        <v>0</v>
      </c>
      <c r="V176" t="e">
        <f t="shared" si="24"/>
        <v>#DIV/0!</v>
      </c>
    </row>
    <row r="177" spans="1:22" hidden="1" outlineLevel="1" x14ac:dyDescent="0.2">
      <c r="A177" t="s">
        <v>278</v>
      </c>
      <c r="B177" t="s">
        <v>279</v>
      </c>
      <c r="C177" s="17">
        <v>0</v>
      </c>
      <c r="D177" s="17">
        <v>0</v>
      </c>
      <c r="E177" s="17">
        <v>0</v>
      </c>
      <c r="F177" s="17"/>
      <c r="G177" s="17">
        <f t="shared" si="20"/>
        <v>0</v>
      </c>
      <c r="H177" s="15">
        <v>1</v>
      </c>
      <c r="J177" s="17">
        <f t="shared" si="22"/>
        <v>0</v>
      </c>
      <c r="L177" s="4">
        <f t="shared" si="21"/>
        <v>0</v>
      </c>
      <c r="N177" s="17">
        <f>+L177*(assessment!$J$273*assessment!$F$3)</f>
        <v>0</v>
      </c>
      <c r="P177" s="7">
        <f>+N177/payroll!F177</f>
        <v>0</v>
      </c>
      <c r="R177" s="17">
        <f>IF(P177&lt;$R$2,N177, +payroll!F177 * $R$2)</f>
        <v>0</v>
      </c>
      <c r="T177" s="6">
        <f t="shared" si="23"/>
        <v>0</v>
      </c>
      <c r="V177" t="e">
        <f t="shared" si="24"/>
        <v>#DIV/0!</v>
      </c>
    </row>
    <row r="178" spans="1:22" hidden="1" outlineLevel="1" x14ac:dyDescent="0.2">
      <c r="A178" t="s">
        <v>280</v>
      </c>
      <c r="B178" t="s">
        <v>281</v>
      </c>
      <c r="C178" s="17">
        <v>0</v>
      </c>
      <c r="D178" s="17">
        <v>1141.8800000000001</v>
      </c>
      <c r="E178" s="17">
        <v>245.99</v>
      </c>
      <c r="F178" s="17"/>
      <c r="G178" s="17">
        <f t="shared" si="20"/>
        <v>462.62333333333339</v>
      </c>
      <c r="H178" s="15">
        <v>1</v>
      </c>
      <c r="J178" s="17">
        <f t="shared" si="22"/>
        <v>462.62333333333339</v>
      </c>
      <c r="L178" s="4">
        <f t="shared" si="21"/>
        <v>1.1076282319462962E-5</v>
      </c>
      <c r="N178" s="17">
        <f>+L178*(assessment!$J$273*assessment!$F$3)</f>
        <v>307.08920655126752</v>
      </c>
      <c r="P178" s="7">
        <f>+N178/payroll!F178</f>
        <v>8.8269905801607567E-5</v>
      </c>
      <c r="R178" s="17">
        <f>IF(P178&lt;$R$2,N178, +payroll!F178 * $R$2)</f>
        <v>307.08920655126752</v>
      </c>
      <c r="T178" s="6">
        <f t="shared" si="23"/>
        <v>0</v>
      </c>
      <c r="V178">
        <f t="shared" si="24"/>
        <v>1</v>
      </c>
    </row>
    <row r="179" spans="1:22" hidden="1" outlineLevel="1" x14ac:dyDescent="0.2">
      <c r="A179" t="s">
        <v>282</v>
      </c>
      <c r="B179" t="s">
        <v>283</v>
      </c>
      <c r="C179" s="17">
        <v>17495.64</v>
      </c>
      <c r="D179" s="17">
        <v>-39191.06</v>
      </c>
      <c r="E179" s="17">
        <v>1453.5</v>
      </c>
      <c r="F179" s="17"/>
      <c r="G179" s="17">
        <f t="shared" si="20"/>
        <v>0</v>
      </c>
      <c r="H179" s="15">
        <v>1</v>
      </c>
      <c r="J179" s="17">
        <f t="shared" si="22"/>
        <v>0</v>
      </c>
      <c r="L179" s="4">
        <f t="shared" si="21"/>
        <v>0</v>
      </c>
      <c r="N179" s="17">
        <f>+L179*(assessment!$J$273*assessment!$F$3)</f>
        <v>0</v>
      </c>
      <c r="P179" s="7">
        <f>+N179/payroll!F179</f>
        <v>0</v>
      </c>
      <c r="R179" s="17">
        <f>IF(P179&lt;$R$2,N179, +payroll!F179 * $R$2)</f>
        <v>0</v>
      </c>
      <c r="T179" s="6">
        <f t="shared" si="23"/>
        <v>0</v>
      </c>
      <c r="V179" t="e">
        <f t="shared" si="24"/>
        <v>#DIV/0!</v>
      </c>
    </row>
    <row r="180" spans="1:22" hidden="1" outlineLevel="1" x14ac:dyDescent="0.2">
      <c r="A180" t="s">
        <v>284</v>
      </c>
      <c r="B180" t="s">
        <v>285</v>
      </c>
      <c r="C180" s="17">
        <v>0</v>
      </c>
      <c r="D180" s="17">
        <v>0</v>
      </c>
      <c r="E180" s="17">
        <v>0</v>
      </c>
      <c r="F180" s="17"/>
      <c r="G180" s="17">
        <f t="shared" si="20"/>
        <v>0</v>
      </c>
      <c r="H180" s="15">
        <v>1</v>
      </c>
      <c r="J180" s="17">
        <f t="shared" si="22"/>
        <v>0</v>
      </c>
      <c r="L180" s="4">
        <f t="shared" si="21"/>
        <v>0</v>
      </c>
      <c r="N180" s="17">
        <f>+L180*(assessment!$J$273*assessment!$F$3)</f>
        <v>0</v>
      </c>
      <c r="P180" s="7">
        <f>+N180/payroll!F180</f>
        <v>0</v>
      </c>
      <c r="R180" s="17">
        <f>IF(P180&lt;$R$2,N180, +payroll!F180 * $R$2)</f>
        <v>0</v>
      </c>
      <c r="T180" s="6">
        <f t="shared" si="23"/>
        <v>0</v>
      </c>
      <c r="V180" t="e">
        <f t="shared" si="24"/>
        <v>#DIV/0!</v>
      </c>
    </row>
    <row r="181" spans="1:22" hidden="1" outlineLevel="1" x14ac:dyDescent="0.2">
      <c r="A181" t="s">
        <v>286</v>
      </c>
      <c r="B181" t="s">
        <v>287</v>
      </c>
      <c r="C181" s="17">
        <v>2555.2500000000005</v>
      </c>
      <c r="D181" s="17">
        <v>24553.179999999997</v>
      </c>
      <c r="E181" s="17">
        <v>16692.200000000004</v>
      </c>
      <c r="F181" s="17"/>
      <c r="G181" s="17">
        <f t="shared" si="20"/>
        <v>14600.210000000001</v>
      </c>
      <c r="H181" s="15">
        <v>1</v>
      </c>
      <c r="J181" s="17">
        <f t="shared" si="22"/>
        <v>14600.210000000001</v>
      </c>
      <c r="L181" s="4">
        <f t="shared" si="21"/>
        <v>3.4956310292054654E-4</v>
      </c>
      <c r="N181" s="17">
        <f>+L181*(assessment!$J$273*assessment!$F$3)</f>
        <v>9691.614281701919</v>
      </c>
      <c r="P181" s="7">
        <f>+N181/payroll!F181</f>
        <v>7.6311638333249037E-3</v>
      </c>
      <c r="R181" s="17">
        <f>IF(P181&lt;$R$2,N181, +payroll!F181 * $R$2)</f>
        <v>9691.614281701919</v>
      </c>
      <c r="T181" s="6">
        <f t="shared" si="23"/>
        <v>0</v>
      </c>
      <c r="V181">
        <f t="shared" si="24"/>
        <v>1</v>
      </c>
    </row>
    <row r="182" spans="1:22" hidden="1" outlineLevel="1" x14ac:dyDescent="0.2">
      <c r="A182" t="s">
        <v>288</v>
      </c>
      <c r="B182" t="s">
        <v>289</v>
      </c>
      <c r="C182" s="17">
        <v>225.96999999999997</v>
      </c>
      <c r="D182" s="17">
        <v>387.88</v>
      </c>
      <c r="E182" s="17">
        <v>88</v>
      </c>
      <c r="F182" s="17"/>
      <c r="G182" s="17">
        <f t="shared" si="20"/>
        <v>233.94999999999996</v>
      </c>
      <c r="H182" s="15">
        <v>1</v>
      </c>
      <c r="J182" s="17">
        <f t="shared" si="22"/>
        <v>233.94999999999996</v>
      </c>
      <c r="L182" s="4">
        <f t="shared" si="21"/>
        <v>5.6013090173539861E-6</v>
      </c>
      <c r="N182" s="17">
        <f>+L182*(assessment!$J$273*assessment!$F$3)</f>
        <v>155.29592801775888</v>
      </c>
      <c r="P182" s="7">
        <f>+N182/payroll!F182</f>
        <v>1.1067198620991438E-4</v>
      </c>
      <c r="R182" s="17">
        <f>IF(P182&lt;$R$2,N182, +payroll!F182 * $R$2)</f>
        <v>155.29592801775888</v>
      </c>
      <c r="T182" s="6">
        <f t="shared" si="23"/>
        <v>0</v>
      </c>
      <c r="V182">
        <f t="shared" si="24"/>
        <v>1</v>
      </c>
    </row>
    <row r="183" spans="1:22" hidden="1" outlineLevel="1" x14ac:dyDescent="0.2">
      <c r="A183" t="s">
        <v>290</v>
      </c>
      <c r="B183" t="s">
        <v>291</v>
      </c>
      <c r="C183" s="17">
        <v>0</v>
      </c>
      <c r="D183" s="17">
        <v>0</v>
      </c>
      <c r="E183" s="17">
        <v>410.4</v>
      </c>
      <c r="F183" s="17"/>
      <c r="G183" s="17">
        <f t="shared" si="20"/>
        <v>136.79999999999998</v>
      </c>
      <c r="H183" s="15">
        <v>1</v>
      </c>
      <c r="J183" s="17">
        <f t="shared" si="22"/>
        <v>136.79999999999998</v>
      </c>
      <c r="L183" s="4">
        <f t="shared" si="21"/>
        <v>3.2753112783672809E-6</v>
      </c>
      <c r="N183" s="17">
        <f>+L183*(assessment!$J$273*assessment!$F$3)</f>
        <v>90.807792061677361</v>
      </c>
      <c r="P183" s="7">
        <f>+N183/payroll!F183</f>
        <v>9.1752580568309585E-5</v>
      </c>
      <c r="R183" s="17">
        <f>IF(P183&lt;$R$2,N183, +payroll!F183 * $R$2)</f>
        <v>90.807792061677361</v>
      </c>
      <c r="T183" s="6">
        <f t="shared" si="23"/>
        <v>0</v>
      </c>
      <c r="V183">
        <f t="shared" si="24"/>
        <v>1</v>
      </c>
    </row>
    <row r="184" spans="1:22" hidden="1" outlineLevel="1" x14ac:dyDescent="0.2">
      <c r="A184" t="s">
        <v>292</v>
      </c>
      <c r="B184" t="s">
        <v>293</v>
      </c>
      <c r="C184" s="17">
        <v>3282.0699999999997</v>
      </c>
      <c r="D184" s="17">
        <v>0</v>
      </c>
      <c r="E184" s="17">
        <v>0</v>
      </c>
      <c r="F184" s="17"/>
      <c r="G184" s="17">
        <f t="shared" si="20"/>
        <v>1094.0233333333333</v>
      </c>
      <c r="H184" s="15">
        <v>1</v>
      </c>
      <c r="J184" s="17">
        <f t="shared" si="22"/>
        <v>1094.0233333333333</v>
      </c>
      <c r="L184" s="4">
        <f t="shared" si="21"/>
        <v>2.6193471947833585E-5</v>
      </c>
      <c r="N184" s="17">
        <f>+L184*(assessment!$J$273*assessment!$F$3)</f>
        <v>726.21230529207958</v>
      </c>
      <c r="P184" s="7">
        <f>+N184/payroll!F184</f>
        <v>1.4518196647003608E-3</v>
      </c>
      <c r="R184" s="17">
        <f>IF(P184&lt;$R$2,N184, +payroll!F184 * $R$2)</f>
        <v>726.21230529207958</v>
      </c>
      <c r="T184" s="6">
        <f t="shared" si="23"/>
        <v>0</v>
      </c>
      <c r="V184">
        <f t="shared" si="24"/>
        <v>1</v>
      </c>
    </row>
    <row r="185" spans="1:22" hidden="1" outlineLevel="1" x14ac:dyDescent="0.2">
      <c r="A185" t="s">
        <v>294</v>
      </c>
      <c r="B185" t="s">
        <v>295</v>
      </c>
      <c r="C185" s="17">
        <v>0</v>
      </c>
      <c r="D185" s="17">
        <v>0</v>
      </c>
      <c r="E185" s="17">
        <v>0</v>
      </c>
      <c r="F185" s="17"/>
      <c r="G185" s="17">
        <f t="shared" si="20"/>
        <v>0</v>
      </c>
      <c r="H185" s="15">
        <v>1</v>
      </c>
      <c r="J185" s="17">
        <f t="shared" si="22"/>
        <v>0</v>
      </c>
      <c r="L185" s="4">
        <f t="shared" si="21"/>
        <v>0</v>
      </c>
      <c r="N185" s="17">
        <f>+L185*(assessment!$J$273*assessment!$F$3)</f>
        <v>0</v>
      </c>
      <c r="P185" s="7">
        <f>+N185/payroll!F185</f>
        <v>0</v>
      </c>
      <c r="R185" s="17">
        <f>IF(P185&lt;$R$2,N185, +payroll!F185 * $R$2)</f>
        <v>0</v>
      </c>
      <c r="T185" s="6">
        <f t="shared" si="23"/>
        <v>0</v>
      </c>
      <c r="V185" t="e">
        <f t="shared" si="24"/>
        <v>#DIV/0!</v>
      </c>
    </row>
    <row r="186" spans="1:22" hidden="1" outlineLevel="1" x14ac:dyDescent="0.2">
      <c r="A186" t="s">
        <v>296</v>
      </c>
      <c r="B186" t="s">
        <v>297</v>
      </c>
      <c r="C186" s="17">
        <v>48638.750000000015</v>
      </c>
      <c r="D186" s="17">
        <v>46011.460000000006</v>
      </c>
      <c r="E186" s="17">
        <v>67880.83</v>
      </c>
      <c r="F186" s="17"/>
      <c r="G186" s="17">
        <f t="shared" si="20"/>
        <v>54177.013333333343</v>
      </c>
      <c r="H186" s="15">
        <v>1</v>
      </c>
      <c r="J186" s="17">
        <f t="shared" si="22"/>
        <v>54177.013333333343</v>
      </c>
      <c r="L186" s="4">
        <f t="shared" si="21"/>
        <v>1.2971241432669684E-3</v>
      </c>
      <c r="N186" s="17">
        <f>+L186*(assessment!$J$273*assessment!$F$3)</f>
        <v>35962.682465614445</v>
      </c>
      <c r="P186" s="7">
        <f>+N186/payroll!F186</f>
        <v>1.0764019600056811E-3</v>
      </c>
      <c r="R186" s="17">
        <f>IF(P186&lt;$R$2,N186, +payroll!F186 * $R$2)</f>
        <v>35962.682465614445</v>
      </c>
      <c r="T186" s="6">
        <f t="shared" si="23"/>
        <v>0</v>
      </c>
      <c r="V186">
        <f t="shared" si="24"/>
        <v>1</v>
      </c>
    </row>
    <row r="187" spans="1:22" hidden="1" outlineLevel="1" x14ac:dyDescent="0.2">
      <c r="A187" t="s">
        <v>298</v>
      </c>
      <c r="B187" t="s">
        <v>299</v>
      </c>
      <c r="C187" s="17">
        <v>0</v>
      </c>
      <c r="D187" s="17">
        <v>0</v>
      </c>
      <c r="E187" s="17">
        <v>0</v>
      </c>
      <c r="F187" s="17"/>
      <c r="G187" s="17">
        <f t="shared" si="20"/>
        <v>0</v>
      </c>
      <c r="H187" s="15">
        <v>1</v>
      </c>
      <c r="J187" s="17">
        <f t="shared" si="22"/>
        <v>0</v>
      </c>
      <c r="L187" s="4">
        <f t="shared" si="21"/>
        <v>0</v>
      </c>
      <c r="N187" s="17">
        <f>+L187*(assessment!$J$273*assessment!$F$3)</f>
        <v>0</v>
      </c>
      <c r="P187" s="7">
        <f>+N187/payroll!F187</f>
        <v>0</v>
      </c>
      <c r="R187" s="17">
        <f>IF(P187&lt;$R$2,N187, +payroll!F187 * $R$2)</f>
        <v>0</v>
      </c>
      <c r="T187" s="6">
        <f t="shared" si="23"/>
        <v>0</v>
      </c>
      <c r="V187" t="e">
        <f t="shared" si="24"/>
        <v>#DIV/0!</v>
      </c>
    </row>
    <row r="188" spans="1:22" hidden="1" outlineLevel="1" x14ac:dyDescent="0.2">
      <c r="A188" t="s">
        <v>300</v>
      </c>
      <c r="B188" t="s">
        <v>301</v>
      </c>
      <c r="C188" s="17">
        <v>0</v>
      </c>
      <c r="D188" s="17">
        <v>0</v>
      </c>
      <c r="E188" s="17">
        <v>0</v>
      </c>
      <c r="F188" s="17"/>
      <c r="G188" s="17">
        <f t="shared" si="20"/>
        <v>0</v>
      </c>
      <c r="H188" s="15">
        <v>1</v>
      </c>
      <c r="J188" s="17">
        <f t="shared" si="22"/>
        <v>0</v>
      </c>
      <c r="L188" s="4">
        <f t="shared" si="21"/>
        <v>0</v>
      </c>
      <c r="N188" s="17">
        <f>+L188*(assessment!$J$273*assessment!$F$3)</f>
        <v>0</v>
      </c>
      <c r="P188" s="7">
        <f>+N188/payroll!F188</f>
        <v>0</v>
      </c>
      <c r="R188" s="17">
        <f>IF(P188&lt;$R$2,N188, +payroll!F188 * $R$2)</f>
        <v>0</v>
      </c>
      <c r="T188" s="6">
        <f t="shared" si="23"/>
        <v>0</v>
      </c>
      <c r="V188" t="e">
        <f t="shared" si="24"/>
        <v>#DIV/0!</v>
      </c>
    </row>
    <row r="189" spans="1:22" hidden="1" outlineLevel="1" x14ac:dyDescent="0.2">
      <c r="A189" t="s">
        <v>302</v>
      </c>
      <c r="B189" t="s">
        <v>303</v>
      </c>
      <c r="C189" s="17">
        <v>0</v>
      </c>
      <c r="D189" s="17">
        <v>0</v>
      </c>
      <c r="E189" s="17">
        <v>0</v>
      </c>
      <c r="F189" s="17"/>
      <c r="G189" s="17">
        <f t="shared" si="20"/>
        <v>0</v>
      </c>
      <c r="H189" s="15">
        <v>1</v>
      </c>
      <c r="J189" s="17">
        <f t="shared" si="22"/>
        <v>0</v>
      </c>
      <c r="L189" s="4">
        <f t="shared" si="21"/>
        <v>0</v>
      </c>
      <c r="N189" s="17">
        <f>+L189*(assessment!$J$273*assessment!$F$3)</f>
        <v>0</v>
      </c>
      <c r="P189" s="7">
        <f>+N189/payroll!F189</f>
        <v>0</v>
      </c>
      <c r="R189" s="17">
        <f>IF(P189&lt;$R$2,N189, +payroll!F189 * $R$2)</f>
        <v>0</v>
      </c>
      <c r="T189" s="6">
        <f t="shared" si="23"/>
        <v>0</v>
      </c>
      <c r="V189" t="e">
        <f t="shared" si="24"/>
        <v>#DIV/0!</v>
      </c>
    </row>
    <row r="190" spans="1:22" hidden="1" outlineLevel="1" x14ac:dyDescent="0.2">
      <c r="A190" t="s">
        <v>304</v>
      </c>
      <c r="B190" t="s">
        <v>305</v>
      </c>
      <c r="C190" s="17">
        <v>28839.87</v>
      </c>
      <c r="D190" s="17">
        <v>24813.82</v>
      </c>
      <c r="E190" s="17">
        <v>35697.359999999993</v>
      </c>
      <c r="F190" s="17"/>
      <c r="G190" s="17">
        <f t="shared" si="20"/>
        <v>29783.683333333331</v>
      </c>
      <c r="H190" s="15">
        <v>1</v>
      </c>
      <c r="J190" s="17">
        <f t="shared" si="22"/>
        <v>29783.683333333331</v>
      </c>
      <c r="L190" s="4">
        <f t="shared" si="21"/>
        <v>7.1309089132299912E-4</v>
      </c>
      <c r="N190" s="17">
        <f>+L190*(assessment!$J$273*assessment!$F$3)</f>
        <v>19770.39855967967</v>
      </c>
      <c r="P190" s="7">
        <f>+N190/payroll!F190</f>
        <v>2.2207340394492813E-3</v>
      </c>
      <c r="R190" s="17">
        <f>IF(P190&lt;$R$2,N190, +payroll!F190 * $R$2)</f>
        <v>19770.39855967967</v>
      </c>
      <c r="T190" s="6">
        <f t="shared" si="23"/>
        <v>0</v>
      </c>
      <c r="V190">
        <f t="shared" si="24"/>
        <v>1</v>
      </c>
    </row>
    <row r="191" spans="1:22" hidden="1" outlineLevel="1" x14ac:dyDescent="0.2">
      <c r="A191" t="s">
        <v>306</v>
      </c>
      <c r="B191" t="s">
        <v>307</v>
      </c>
      <c r="C191" s="17">
        <v>5271.0200000000013</v>
      </c>
      <c r="D191" s="17">
        <v>2886.11</v>
      </c>
      <c r="E191" s="17">
        <v>4081.1900000000005</v>
      </c>
      <c r="F191" s="17"/>
      <c r="G191" s="17">
        <f t="shared" si="20"/>
        <v>4079.4400000000005</v>
      </c>
      <c r="H191" s="15">
        <v>1</v>
      </c>
      <c r="J191" s="17">
        <f t="shared" si="22"/>
        <v>4079.4400000000005</v>
      </c>
      <c r="L191" s="4">
        <f t="shared" si="21"/>
        <v>9.7671314630282338E-5</v>
      </c>
      <c r="N191" s="17">
        <f>+L191*(assessment!$J$273*assessment!$F$3)</f>
        <v>2707.9308424567921</v>
      </c>
      <c r="P191" s="7">
        <f>+N191/payroll!F191</f>
        <v>4.3192263641041078E-3</v>
      </c>
      <c r="R191" s="17">
        <f>IF(P191&lt;$R$2,N191, +payroll!F191 * $R$2)</f>
        <v>2707.9308424567921</v>
      </c>
      <c r="T191" s="6">
        <f t="shared" si="23"/>
        <v>0</v>
      </c>
      <c r="V191">
        <f t="shared" si="24"/>
        <v>1</v>
      </c>
    </row>
    <row r="192" spans="1:22" hidden="1" outlineLevel="1" x14ac:dyDescent="0.2">
      <c r="A192" t="s">
        <v>308</v>
      </c>
      <c r="B192" t="s">
        <v>309</v>
      </c>
      <c r="C192" s="17">
        <v>0</v>
      </c>
      <c r="D192" s="17">
        <v>0</v>
      </c>
      <c r="E192" s="17">
        <v>0</v>
      </c>
      <c r="F192" s="17"/>
      <c r="G192" s="17">
        <f t="shared" si="20"/>
        <v>0</v>
      </c>
      <c r="H192" s="15">
        <v>1</v>
      </c>
      <c r="J192" s="17">
        <f t="shared" si="22"/>
        <v>0</v>
      </c>
      <c r="L192" s="4">
        <f t="shared" si="21"/>
        <v>0</v>
      </c>
      <c r="N192" s="17">
        <f>+L192*(assessment!$J$273*assessment!$F$3)</f>
        <v>0</v>
      </c>
      <c r="P192" s="7">
        <f>+N192/payroll!F192</f>
        <v>0</v>
      </c>
      <c r="R192" s="17">
        <f>IF(P192&lt;$R$2,N192, +payroll!F192 * $R$2)</f>
        <v>0</v>
      </c>
      <c r="T192" s="6">
        <f t="shared" si="23"/>
        <v>0</v>
      </c>
      <c r="V192" t="e">
        <f t="shared" si="24"/>
        <v>#DIV/0!</v>
      </c>
    </row>
    <row r="193" spans="1:22" hidden="1" outlineLevel="1" x14ac:dyDescent="0.2">
      <c r="A193" t="s">
        <v>310</v>
      </c>
      <c r="B193" t="s">
        <v>311</v>
      </c>
      <c r="C193" s="17">
        <v>0</v>
      </c>
      <c r="D193" s="17">
        <v>0</v>
      </c>
      <c r="E193" s="17">
        <v>0</v>
      </c>
      <c r="F193" s="17"/>
      <c r="G193" s="17">
        <f t="shared" si="20"/>
        <v>0</v>
      </c>
      <c r="H193" s="15">
        <v>1</v>
      </c>
      <c r="J193" s="17">
        <f t="shared" si="22"/>
        <v>0</v>
      </c>
      <c r="L193" s="4">
        <f t="shared" si="21"/>
        <v>0</v>
      </c>
      <c r="N193" s="17">
        <f>+L193*(assessment!$J$273*assessment!$F$3)</f>
        <v>0</v>
      </c>
      <c r="P193" s="7">
        <f>+N193/payroll!F193</f>
        <v>0</v>
      </c>
      <c r="R193" s="17">
        <f>IF(P193&lt;$R$2,N193, +payroll!F193 * $R$2)</f>
        <v>0</v>
      </c>
      <c r="T193" s="6">
        <f t="shared" si="23"/>
        <v>0</v>
      </c>
      <c r="V193" t="e">
        <f t="shared" si="24"/>
        <v>#DIV/0!</v>
      </c>
    </row>
    <row r="194" spans="1:22" hidden="1" outlineLevel="1" x14ac:dyDescent="0.2">
      <c r="A194" t="s">
        <v>312</v>
      </c>
      <c r="B194" t="s">
        <v>313</v>
      </c>
      <c r="C194" s="17">
        <v>0</v>
      </c>
      <c r="D194" s="17">
        <v>0</v>
      </c>
      <c r="E194" s="17">
        <v>0</v>
      </c>
      <c r="F194" s="17"/>
      <c r="G194" s="17">
        <f t="shared" si="20"/>
        <v>0</v>
      </c>
      <c r="H194" s="15">
        <v>1</v>
      </c>
      <c r="J194" s="17">
        <f t="shared" si="22"/>
        <v>0</v>
      </c>
      <c r="L194" s="4">
        <f t="shared" si="21"/>
        <v>0</v>
      </c>
      <c r="N194" s="17">
        <f>+L194*(assessment!$J$273*assessment!$F$3)</f>
        <v>0</v>
      </c>
      <c r="P194" s="7">
        <f>+N194/payroll!F194</f>
        <v>0</v>
      </c>
      <c r="R194" s="17">
        <f>IF(P194&lt;$R$2,N194, +payroll!F194 * $R$2)</f>
        <v>0</v>
      </c>
      <c r="T194" s="6">
        <f t="shared" si="23"/>
        <v>0</v>
      </c>
      <c r="V194" t="e">
        <f t="shared" si="24"/>
        <v>#DIV/0!</v>
      </c>
    </row>
    <row r="195" spans="1:22" hidden="1" outlineLevel="1" x14ac:dyDescent="0.2">
      <c r="A195" t="s">
        <v>314</v>
      </c>
      <c r="B195" t="s">
        <v>315</v>
      </c>
      <c r="C195" s="17">
        <v>0</v>
      </c>
      <c r="D195" s="17">
        <v>988.57</v>
      </c>
      <c r="E195" s="17">
        <v>0</v>
      </c>
      <c r="F195" s="17"/>
      <c r="G195" s="17">
        <f t="shared" si="20"/>
        <v>329.52333333333337</v>
      </c>
      <c r="H195" s="15">
        <v>1</v>
      </c>
      <c r="J195" s="17">
        <f t="shared" si="22"/>
        <v>329.52333333333337</v>
      </c>
      <c r="L195" s="4">
        <f t="shared" si="21"/>
        <v>7.8895576765485953E-6</v>
      </c>
      <c r="N195" s="17">
        <f>+L195*(assessment!$J$273*assessment!$F$3)</f>
        <v>218.73747319301268</v>
      </c>
      <c r="P195" s="7">
        <f>+N195/payroll!F195</f>
        <v>5.3849805903664438E-4</v>
      </c>
      <c r="R195" s="17">
        <f>IF(P195&lt;$R$2,N195, +payroll!F195 * $R$2)</f>
        <v>218.73747319301268</v>
      </c>
      <c r="T195" s="6">
        <f t="shared" si="23"/>
        <v>0</v>
      </c>
      <c r="V195">
        <f t="shared" si="24"/>
        <v>1</v>
      </c>
    </row>
    <row r="196" spans="1:22" hidden="1" outlineLevel="1" x14ac:dyDescent="0.2">
      <c r="A196" t="s">
        <v>316</v>
      </c>
      <c r="B196" t="s">
        <v>317</v>
      </c>
      <c r="C196" s="17">
        <v>0</v>
      </c>
      <c r="D196" s="17">
        <v>0</v>
      </c>
      <c r="E196" s="17">
        <v>0</v>
      </c>
      <c r="F196" s="17"/>
      <c r="G196" s="17">
        <f t="shared" si="20"/>
        <v>0</v>
      </c>
      <c r="H196" s="15">
        <v>1</v>
      </c>
      <c r="J196" s="17">
        <f t="shared" si="22"/>
        <v>0</v>
      </c>
      <c r="L196" s="4">
        <f t="shared" si="21"/>
        <v>0</v>
      </c>
      <c r="N196" s="17">
        <f>+L196*(assessment!$J$273*assessment!$F$3)</f>
        <v>0</v>
      </c>
      <c r="P196" s="7">
        <f>+N196/payroll!F196</f>
        <v>0</v>
      </c>
      <c r="R196" s="17">
        <f>IF(P196&lt;$R$2,N196, +payroll!F196 * $R$2)</f>
        <v>0</v>
      </c>
      <c r="T196" s="6">
        <f t="shared" si="23"/>
        <v>0</v>
      </c>
      <c r="V196" t="e">
        <f t="shared" si="24"/>
        <v>#DIV/0!</v>
      </c>
    </row>
    <row r="197" spans="1:22" hidden="1" outlineLevel="1" x14ac:dyDescent="0.2">
      <c r="A197" t="s">
        <v>318</v>
      </c>
      <c r="B197" t="s">
        <v>319</v>
      </c>
      <c r="C197" s="17">
        <v>0</v>
      </c>
      <c r="D197" s="17">
        <v>0</v>
      </c>
      <c r="E197" s="17">
        <v>0</v>
      </c>
      <c r="F197" s="17"/>
      <c r="G197" s="17">
        <f t="shared" si="20"/>
        <v>0</v>
      </c>
      <c r="H197" s="15">
        <v>1</v>
      </c>
      <c r="J197" s="17">
        <f t="shared" si="22"/>
        <v>0</v>
      </c>
      <c r="L197" s="4">
        <f t="shared" si="21"/>
        <v>0</v>
      </c>
      <c r="N197" s="17">
        <f>+L197*(assessment!$J$273*assessment!$F$3)</f>
        <v>0</v>
      </c>
      <c r="P197" s="7">
        <f>+N197/payroll!F197</f>
        <v>0</v>
      </c>
      <c r="R197" s="17">
        <f>IF(P197&lt;$R$2,N197, +payroll!F197 * $R$2)</f>
        <v>0</v>
      </c>
      <c r="T197" s="6">
        <f t="shared" si="23"/>
        <v>0</v>
      </c>
      <c r="V197" t="e">
        <f t="shared" si="24"/>
        <v>#DIV/0!</v>
      </c>
    </row>
    <row r="198" spans="1:22" hidden="1" outlineLevel="1" x14ac:dyDescent="0.2">
      <c r="A198" t="s">
        <v>320</v>
      </c>
      <c r="B198" t="s">
        <v>583</v>
      </c>
      <c r="C198" s="17">
        <v>0</v>
      </c>
      <c r="D198" s="17">
        <v>0</v>
      </c>
      <c r="E198" s="17">
        <v>0</v>
      </c>
      <c r="F198" s="17"/>
      <c r="G198" s="17">
        <f t="shared" ref="G198:G261" si="25">IF(SUM(C198:E198)&gt;0,AVERAGE(C198:E198),0)</f>
        <v>0</v>
      </c>
      <c r="H198" s="15">
        <v>1</v>
      </c>
      <c r="J198" s="17">
        <f t="shared" si="22"/>
        <v>0</v>
      </c>
      <c r="L198" s="4">
        <f t="shared" ref="L198:L229" si="26">+J198/$J$265</f>
        <v>0</v>
      </c>
      <c r="N198" s="17">
        <f>+L198*(assessment!$J$273*assessment!$F$3)</f>
        <v>0</v>
      </c>
      <c r="P198" s="7">
        <f>+N198/payroll!F198</f>
        <v>0</v>
      </c>
      <c r="R198" s="17">
        <f>IF(P198&lt;$R$2,N198, +payroll!F198 * $R$2)</f>
        <v>0</v>
      </c>
      <c r="T198" s="6">
        <f t="shared" si="23"/>
        <v>0</v>
      </c>
      <c r="V198" t="e">
        <f t="shared" si="24"/>
        <v>#DIV/0!</v>
      </c>
    </row>
    <row r="199" spans="1:22" hidden="1" outlineLevel="1" x14ac:dyDescent="0.2">
      <c r="A199" t="s">
        <v>321</v>
      </c>
      <c r="B199" t="s">
        <v>322</v>
      </c>
      <c r="C199" s="17">
        <v>0</v>
      </c>
      <c r="D199" s="17">
        <v>0</v>
      </c>
      <c r="E199" s="17">
        <v>0</v>
      </c>
      <c r="F199" s="17"/>
      <c r="G199" s="17">
        <f t="shared" si="25"/>
        <v>0</v>
      </c>
      <c r="H199" s="15">
        <v>1</v>
      </c>
      <c r="J199" s="17">
        <f t="shared" si="22"/>
        <v>0</v>
      </c>
      <c r="L199" s="4">
        <f t="shared" si="26"/>
        <v>0</v>
      </c>
      <c r="N199" s="17">
        <f>+L199*(assessment!$J$273*assessment!$F$3)</f>
        <v>0</v>
      </c>
      <c r="P199" s="7">
        <f>+N199/payroll!F199</f>
        <v>0</v>
      </c>
      <c r="R199" s="17">
        <f>IF(P199&lt;$R$2,N199, +payroll!F199 * $R$2)</f>
        <v>0</v>
      </c>
      <c r="T199" s="6">
        <f t="shared" si="23"/>
        <v>0</v>
      </c>
      <c r="V199" t="e">
        <f t="shared" si="24"/>
        <v>#DIV/0!</v>
      </c>
    </row>
    <row r="200" spans="1:22" hidden="1" outlineLevel="1" x14ac:dyDescent="0.2">
      <c r="A200" t="s">
        <v>323</v>
      </c>
      <c r="B200" t="s">
        <v>324</v>
      </c>
      <c r="C200" s="17">
        <v>17873.730000000007</v>
      </c>
      <c r="D200" s="17">
        <v>-10701.5</v>
      </c>
      <c r="E200" s="17">
        <v>0</v>
      </c>
      <c r="F200" s="17"/>
      <c r="G200" s="17">
        <f t="shared" si="25"/>
        <v>2390.7433333333356</v>
      </c>
      <c r="H200" s="15">
        <v>1</v>
      </c>
      <c r="J200" s="17">
        <f t="shared" si="22"/>
        <v>2390.7433333333356</v>
      </c>
      <c r="L200" s="4">
        <f t="shared" si="26"/>
        <v>5.7239975170672977E-5</v>
      </c>
      <c r="N200" s="17">
        <f>+L200*(assessment!$J$273*assessment!$F$3)</f>
        <v>1586.974586887244</v>
      </c>
      <c r="P200" s="7">
        <f>+N200/payroll!F200</f>
        <v>3.6229388255978092E-4</v>
      </c>
      <c r="R200" s="17">
        <f>IF(P200&lt;$R$2,N200, +payroll!F200 * $R$2)</f>
        <v>1586.974586887244</v>
      </c>
      <c r="T200" s="6">
        <f t="shared" si="23"/>
        <v>0</v>
      </c>
      <c r="V200">
        <f t="shared" si="24"/>
        <v>1</v>
      </c>
    </row>
    <row r="201" spans="1:22" hidden="1" outlineLevel="1" x14ac:dyDescent="0.2">
      <c r="A201" t="s">
        <v>325</v>
      </c>
      <c r="B201" t="s">
        <v>326</v>
      </c>
      <c r="C201" s="17">
        <v>0</v>
      </c>
      <c r="D201" s="17">
        <v>392.89</v>
      </c>
      <c r="E201" s="17">
        <v>0</v>
      </c>
      <c r="F201" s="17"/>
      <c r="G201" s="17">
        <f t="shared" si="25"/>
        <v>130.96333333333334</v>
      </c>
      <c r="H201" s="15">
        <v>1</v>
      </c>
      <c r="J201" s="17">
        <f t="shared" si="22"/>
        <v>130.96333333333334</v>
      </c>
      <c r="L201" s="4">
        <f t="shared" si="26"/>
        <v>3.1355678561347985E-6</v>
      </c>
      <c r="N201" s="17">
        <f>+L201*(assessment!$J$273*assessment!$F$3)</f>
        <v>86.933414773665746</v>
      </c>
      <c r="P201" s="7">
        <f>+N201/payroll!F201</f>
        <v>1.2926838834484387E-4</v>
      </c>
      <c r="R201" s="17">
        <f>IF(P201&lt;$R$2,N201, +payroll!F201 * $R$2)</f>
        <v>86.933414773665746</v>
      </c>
      <c r="T201" s="6">
        <f t="shared" si="23"/>
        <v>0</v>
      </c>
      <c r="V201">
        <f t="shared" si="24"/>
        <v>1</v>
      </c>
    </row>
    <row r="202" spans="1:22" hidden="1" outlineLevel="1" x14ac:dyDescent="0.2">
      <c r="A202" t="s">
        <v>327</v>
      </c>
      <c r="B202" t="s">
        <v>328</v>
      </c>
      <c r="C202" s="17">
        <v>542.19000000000005</v>
      </c>
      <c r="D202" s="17">
        <v>1859.0600000000002</v>
      </c>
      <c r="E202" s="17">
        <v>2249.6800000000003</v>
      </c>
      <c r="F202" s="17"/>
      <c r="G202" s="17">
        <f t="shared" si="25"/>
        <v>1550.3100000000002</v>
      </c>
      <c r="H202" s="15">
        <v>1</v>
      </c>
      <c r="J202" s="17">
        <f t="shared" si="22"/>
        <v>1550.3100000000002</v>
      </c>
      <c r="L202" s="4">
        <f t="shared" si="26"/>
        <v>3.7118039678110968E-5</v>
      </c>
      <c r="N202" s="17">
        <f>+L202*(assessment!$J$273*assessment!$F$3)</f>
        <v>1029.0952347305486</v>
      </c>
      <c r="P202" s="7">
        <f>+N202/payroll!F202</f>
        <v>3.8390009001434169E-4</v>
      </c>
      <c r="R202" s="17">
        <f>IF(P202&lt;$R$2,N202, +payroll!F202 * $R$2)</f>
        <v>1029.0952347305486</v>
      </c>
      <c r="T202" s="6">
        <f t="shared" si="23"/>
        <v>0</v>
      </c>
      <c r="V202">
        <f t="shared" si="24"/>
        <v>1</v>
      </c>
    </row>
    <row r="203" spans="1:22" hidden="1" outlineLevel="1" x14ac:dyDescent="0.2">
      <c r="A203" t="s">
        <v>329</v>
      </c>
      <c r="B203" t="s">
        <v>330</v>
      </c>
      <c r="C203" s="17">
        <v>0</v>
      </c>
      <c r="D203" s="17">
        <v>0</v>
      </c>
      <c r="E203" s="17">
        <v>0</v>
      </c>
      <c r="F203" s="17"/>
      <c r="G203" s="17">
        <f t="shared" si="25"/>
        <v>0</v>
      </c>
      <c r="H203" s="15">
        <v>1</v>
      </c>
      <c r="J203" s="17">
        <f t="shared" si="22"/>
        <v>0</v>
      </c>
      <c r="L203" s="4">
        <f t="shared" si="26"/>
        <v>0</v>
      </c>
      <c r="N203" s="17">
        <f>+L203*(assessment!$J$273*assessment!$F$3)</f>
        <v>0</v>
      </c>
      <c r="P203" s="7">
        <f>+N203/payroll!F203</f>
        <v>0</v>
      </c>
      <c r="R203" s="17">
        <f>IF(P203&lt;$R$2,N203, +payroll!F203 * $R$2)</f>
        <v>0</v>
      </c>
      <c r="T203" s="6">
        <f t="shared" si="23"/>
        <v>0</v>
      </c>
      <c r="V203" t="e">
        <f t="shared" si="24"/>
        <v>#DIV/0!</v>
      </c>
    </row>
    <row r="204" spans="1:22" hidden="1" outlineLevel="1" x14ac:dyDescent="0.2">
      <c r="A204" t="s">
        <v>331</v>
      </c>
      <c r="B204" t="s">
        <v>332</v>
      </c>
      <c r="C204" s="17">
        <v>0</v>
      </c>
      <c r="D204" s="17">
        <v>0</v>
      </c>
      <c r="E204" s="17">
        <v>0</v>
      </c>
      <c r="F204" s="17"/>
      <c r="G204" s="17">
        <f t="shared" si="25"/>
        <v>0</v>
      </c>
      <c r="H204" s="15">
        <v>1</v>
      </c>
      <c r="J204" s="17">
        <f t="shared" si="22"/>
        <v>0</v>
      </c>
      <c r="L204" s="4">
        <f t="shared" si="26"/>
        <v>0</v>
      </c>
      <c r="N204" s="17">
        <f>+L204*(assessment!$J$273*assessment!$F$3)</f>
        <v>0</v>
      </c>
      <c r="P204" s="7">
        <f>+N204/payroll!F204</f>
        <v>0</v>
      </c>
      <c r="R204" s="17">
        <f>IF(P204&lt;$R$2,N204, +payroll!F204 * $R$2)</f>
        <v>0</v>
      </c>
      <c r="T204" s="6">
        <f t="shared" si="23"/>
        <v>0</v>
      </c>
      <c r="V204" t="e">
        <f t="shared" si="24"/>
        <v>#DIV/0!</v>
      </c>
    </row>
    <row r="205" spans="1:22" hidden="1" outlineLevel="1" x14ac:dyDescent="0.2">
      <c r="A205" t="s">
        <v>511</v>
      </c>
      <c r="B205" t="s">
        <v>509</v>
      </c>
      <c r="C205" s="17">
        <v>0</v>
      </c>
      <c r="D205" s="17">
        <v>0</v>
      </c>
      <c r="E205" s="17">
        <v>0</v>
      </c>
      <c r="F205" s="17"/>
      <c r="G205" s="17">
        <f t="shared" si="25"/>
        <v>0</v>
      </c>
      <c r="H205" s="15">
        <v>1</v>
      </c>
      <c r="J205" s="17">
        <f>+G205*H205</f>
        <v>0</v>
      </c>
      <c r="L205" s="4">
        <f t="shared" si="26"/>
        <v>0</v>
      </c>
      <c r="N205" s="17">
        <f>+L205*(assessment!$J$273*assessment!$F$3)</f>
        <v>0</v>
      </c>
      <c r="P205" s="7">
        <f>+N205/payroll!F205</f>
        <v>0</v>
      </c>
      <c r="R205" s="17">
        <f>IF(P205&lt;$R$2,N205, +payroll!F205 * $R$2)</f>
        <v>0</v>
      </c>
      <c r="T205" s="6">
        <f>+N205-R205</f>
        <v>0</v>
      </c>
      <c r="V205" t="e">
        <f>+R205/N205</f>
        <v>#DIV/0!</v>
      </c>
    </row>
    <row r="206" spans="1:22" hidden="1" outlineLevel="1" x14ac:dyDescent="0.2">
      <c r="A206" t="s">
        <v>333</v>
      </c>
      <c r="B206" t="s">
        <v>334</v>
      </c>
      <c r="C206" s="17">
        <v>0</v>
      </c>
      <c r="D206" s="17">
        <v>0</v>
      </c>
      <c r="E206" s="17">
        <v>318.51</v>
      </c>
      <c r="F206" s="17"/>
      <c r="G206" s="17">
        <f t="shared" si="25"/>
        <v>106.17</v>
      </c>
      <c r="H206" s="15">
        <v>1</v>
      </c>
      <c r="J206" s="17">
        <f t="shared" si="22"/>
        <v>106.17</v>
      </c>
      <c r="L206" s="4">
        <f t="shared" si="26"/>
        <v>2.5419575908205721E-6</v>
      </c>
      <c r="N206" s="17">
        <f>+L206*(assessment!$J$273*assessment!$F$3)</f>
        <v>70.475608795236013</v>
      </c>
      <c r="P206" s="7">
        <f>+N206/payroll!F206</f>
        <v>7.2909109838410885E-5</v>
      </c>
      <c r="R206" s="17">
        <f>IF(P206&lt;$R$2,N206, +payroll!F206 * $R$2)</f>
        <v>70.475608795236013</v>
      </c>
      <c r="T206" s="6">
        <f t="shared" si="23"/>
        <v>0</v>
      </c>
      <c r="V206">
        <f t="shared" si="24"/>
        <v>1</v>
      </c>
    </row>
    <row r="207" spans="1:22" hidden="1" outlineLevel="1" x14ac:dyDescent="0.2">
      <c r="A207" t="s">
        <v>335</v>
      </c>
      <c r="B207" t="s">
        <v>336</v>
      </c>
      <c r="C207" s="17">
        <v>77.84</v>
      </c>
      <c r="D207" s="17">
        <v>0</v>
      </c>
      <c r="E207" s="17">
        <v>2965.1399999999994</v>
      </c>
      <c r="F207" s="17"/>
      <c r="G207" s="17">
        <f t="shared" si="25"/>
        <v>1014.3266666666665</v>
      </c>
      <c r="H207" s="15">
        <v>1</v>
      </c>
      <c r="J207" s="17">
        <f t="shared" si="22"/>
        <v>1014.3266666666665</v>
      </c>
      <c r="L207" s="4">
        <f t="shared" si="26"/>
        <v>2.4285347743289641E-5</v>
      </c>
      <c r="N207" s="17">
        <f>+L207*(assessment!$J$273*assessment!$F$3)</f>
        <v>673.30968588655696</v>
      </c>
      <c r="P207" s="7">
        <f>+N207/payroll!F207</f>
        <v>8.5368863466509719E-4</v>
      </c>
      <c r="R207" s="17">
        <f>IF(P207&lt;$R$2,N207, +payroll!F207 * $R$2)</f>
        <v>673.30968588655696</v>
      </c>
      <c r="T207" s="6">
        <f t="shared" si="23"/>
        <v>0</v>
      </c>
      <c r="V207">
        <f t="shared" si="24"/>
        <v>1</v>
      </c>
    </row>
    <row r="208" spans="1:22" hidden="1" outlineLevel="1" x14ac:dyDescent="0.2">
      <c r="A208" t="s">
        <v>337</v>
      </c>
      <c r="B208" t="s">
        <v>338</v>
      </c>
      <c r="C208" s="17">
        <v>0</v>
      </c>
      <c r="D208" s="17">
        <v>0</v>
      </c>
      <c r="E208" s="17">
        <v>0</v>
      </c>
      <c r="F208" s="17"/>
      <c r="G208" s="17">
        <f t="shared" si="25"/>
        <v>0</v>
      </c>
      <c r="H208" s="15">
        <v>1</v>
      </c>
      <c r="J208" s="17">
        <f t="shared" si="22"/>
        <v>0</v>
      </c>
      <c r="L208" s="4">
        <f t="shared" si="26"/>
        <v>0</v>
      </c>
      <c r="N208" s="17">
        <f>+L208*(assessment!$J$273*assessment!$F$3)</f>
        <v>0</v>
      </c>
      <c r="P208" s="7">
        <f>+N208/payroll!F208</f>
        <v>0</v>
      </c>
      <c r="R208" s="17">
        <f>IF(P208&lt;$R$2,N208, +payroll!F208 * $R$2)</f>
        <v>0</v>
      </c>
      <c r="T208" s="6">
        <f t="shared" si="23"/>
        <v>0</v>
      </c>
      <c r="V208" t="e">
        <f t="shared" si="24"/>
        <v>#DIV/0!</v>
      </c>
    </row>
    <row r="209" spans="1:22" hidden="1" outlineLevel="1" x14ac:dyDescent="0.2">
      <c r="A209" t="s">
        <v>339</v>
      </c>
      <c r="B209" t="s">
        <v>340</v>
      </c>
      <c r="C209" s="17">
        <v>0</v>
      </c>
      <c r="D209" s="17">
        <v>0</v>
      </c>
      <c r="E209" s="17">
        <v>0</v>
      </c>
      <c r="F209" s="17"/>
      <c r="G209" s="17">
        <f t="shared" si="25"/>
        <v>0</v>
      </c>
      <c r="H209" s="15">
        <v>1</v>
      </c>
      <c r="J209" s="17">
        <f t="shared" si="22"/>
        <v>0</v>
      </c>
      <c r="L209" s="4">
        <f t="shared" si="26"/>
        <v>0</v>
      </c>
      <c r="N209" s="17">
        <f>+L209*(assessment!$J$273*assessment!$F$3)</f>
        <v>0</v>
      </c>
      <c r="P209" s="7">
        <f>+N209/payroll!F209</f>
        <v>0</v>
      </c>
      <c r="R209" s="17">
        <f>IF(P209&lt;$R$2,N209, +payroll!F209 * $R$2)</f>
        <v>0</v>
      </c>
      <c r="T209" s="6">
        <f t="shared" si="23"/>
        <v>0</v>
      </c>
      <c r="V209" t="e">
        <f t="shared" si="24"/>
        <v>#DIV/0!</v>
      </c>
    </row>
    <row r="210" spans="1:22" hidden="1" outlineLevel="1" x14ac:dyDescent="0.2">
      <c r="A210" t="s">
        <v>341</v>
      </c>
      <c r="B210" t="s">
        <v>342</v>
      </c>
      <c r="C210" s="17">
        <v>0</v>
      </c>
      <c r="D210" s="17">
        <v>0</v>
      </c>
      <c r="E210" s="17">
        <v>0</v>
      </c>
      <c r="F210" s="17"/>
      <c r="G210" s="17">
        <f t="shared" si="25"/>
        <v>0</v>
      </c>
      <c r="H210" s="15">
        <v>1</v>
      </c>
      <c r="J210" s="17">
        <f t="shared" si="22"/>
        <v>0</v>
      </c>
      <c r="L210" s="4">
        <f t="shared" si="26"/>
        <v>0</v>
      </c>
      <c r="N210" s="17">
        <f>+L210*(assessment!$J$273*assessment!$F$3)</f>
        <v>0</v>
      </c>
      <c r="P210" s="7">
        <f>+N210/payroll!F210</f>
        <v>0</v>
      </c>
      <c r="R210" s="17">
        <f>IF(P210&lt;$R$2,N210, +payroll!F210 * $R$2)</f>
        <v>0</v>
      </c>
      <c r="T210" s="6">
        <f t="shared" si="23"/>
        <v>0</v>
      </c>
      <c r="V210" t="e">
        <f t="shared" si="24"/>
        <v>#DIV/0!</v>
      </c>
    </row>
    <row r="211" spans="1:22" hidden="1" outlineLevel="1" x14ac:dyDescent="0.2">
      <c r="A211" t="s">
        <v>343</v>
      </c>
      <c r="B211" t="s">
        <v>344</v>
      </c>
      <c r="C211" s="17">
        <v>0</v>
      </c>
      <c r="D211" s="17">
        <v>2618.5300000000002</v>
      </c>
      <c r="E211" s="17">
        <v>0</v>
      </c>
      <c r="F211" s="17"/>
      <c r="G211" s="17">
        <f t="shared" si="25"/>
        <v>872.84333333333336</v>
      </c>
      <c r="H211" s="15">
        <v>1</v>
      </c>
      <c r="J211" s="17">
        <f t="shared" si="22"/>
        <v>872.84333333333336</v>
      </c>
      <c r="L211" s="4">
        <f t="shared" si="26"/>
        <v>2.0897906534461691E-5</v>
      </c>
      <c r="N211" s="17">
        <f>+L211*(assessment!$J$273*assessment!$F$3)</f>
        <v>579.39309879937639</v>
      </c>
      <c r="P211" s="7">
        <f>+N211/payroll!F211</f>
        <v>4.2207197184509826E-4</v>
      </c>
      <c r="R211" s="17">
        <f>IF(P211&lt;$R$2,N211, +payroll!F211 * $R$2)</f>
        <v>579.39309879937639</v>
      </c>
      <c r="T211" s="6">
        <f t="shared" si="23"/>
        <v>0</v>
      </c>
      <c r="V211">
        <f t="shared" si="24"/>
        <v>1</v>
      </c>
    </row>
    <row r="212" spans="1:22" hidden="1" outlineLevel="1" x14ac:dyDescent="0.2">
      <c r="A212" t="s">
        <v>345</v>
      </c>
      <c r="B212" t="s">
        <v>346</v>
      </c>
      <c r="C212" s="17">
        <v>84.86999999999999</v>
      </c>
      <c r="D212" s="17">
        <v>216.46</v>
      </c>
      <c r="E212" s="17">
        <v>309.74</v>
      </c>
      <c r="F212" s="17"/>
      <c r="G212" s="17">
        <f t="shared" si="25"/>
        <v>203.68999999999997</v>
      </c>
      <c r="H212" s="15">
        <v>1</v>
      </c>
      <c r="J212" s="17">
        <f t="shared" si="22"/>
        <v>203.68999999999997</v>
      </c>
      <c r="L212" s="4">
        <f t="shared" si="26"/>
        <v>4.8768139933525689E-6</v>
      </c>
      <c r="N212" s="17">
        <f>+L212*(assessment!$J$273*assessment!$F$3)</f>
        <v>135.20935062165978</v>
      </c>
      <c r="P212" s="7">
        <f>+N212/payroll!F212</f>
        <v>2.4694687760409975E-4</v>
      </c>
      <c r="R212" s="17">
        <f>IF(P212&lt;$R$2,N212, +payroll!F212 * $R$2)</f>
        <v>135.20935062165978</v>
      </c>
      <c r="T212" s="6">
        <f t="shared" si="23"/>
        <v>0</v>
      </c>
      <c r="V212">
        <f t="shared" si="24"/>
        <v>1</v>
      </c>
    </row>
    <row r="213" spans="1:22" hidden="1" outlineLevel="1" x14ac:dyDescent="0.2">
      <c r="A213" t="s">
        <v>347</v>
      </c>
      <c r="B213" t="s">
        <v>348</v>
      </c>
      <c r="C213" s="17">
        <v>7233.5599999999986</v>
      </c>
      <c r="D213" s="17">
        <v>8886.34</v>
      </c>
      <c r="E213" s="17">
        <v>8140.77</v>
      </c>
      <c r="F213" s="17"/>
      <c r="G213" s="17">
        <f t="shared" si="25"/>
        <v>8086.8899999999994</v>
      </c>
      <c r="H213" s="15">
        <v>1</v>
      </c>
      <c r="J213" s="17">
        <f t="shared" si="22"/>
        <v>8086.8899999999994</v>
      </c>
      <c r="L213" s="4">
        <f t="shared" si="26"/>
        <v>1.9361902064265777E-4</v>
      </c>
      <c r="N213" s="17">
        <f>+L213*(assessment!$J$273*assessment!$F$3)</f>
        <v>5368.0747481407752</v>
      </c>
      <c r="P213" s="7">
        <f>+N213/payroll!F213</f>
        <v>8.9042297879813389E-4</v>
      </c>
      <c r="R213" s="17">
        <f>IF(P213&lt;$R$2,N213, +payroll!F213 * $R$2)</f>
        <v>5368.0747481407752</v>
      </c>
      <c r="T213" s="6">
        <f t="shared" si="23"/>
        <v>0</v>
      </c>
      <c r="V213">
        <f t="shared" si="24"/>
        <v>1</v>
      </c>
    </row>
    <row r="214" spans="1:22" hidden="1" outlineLevel="1" x14ac:dyDescent="0.2">
      <c r="A214" t="s">
        <v>490</v>
      </c>
      <c r="B214" t="s">
        <v>352</v>
      </c>
      <c r="C214" s="17">
        <v>0</v>
      </c>
      <c r="D214" s="17">
        <v>0</v>
      </c>
      <c r="E214" s="17">
        <v>0</v>
      </c>
      <c r="F214" s="17"/>
      <c r="G214" s="17">
        <f t="shared" si="25"/>
        <v>0</v>
      </c>
      <c r="H214" s="15">
        <v>1</v>
      </c>
      <c r="J214" s="17">
        <f>+G214*H214</f>
        <v>0</v>
      </c>
      <c r="L214" s="4">
        <f t="shared" si="26"/>
        <v>0</v>
      </c>
      <c r="N214" s="17">
        <f>+L214*(assessment!$J$273*assessment!$F$3)</f>
        <v>0</v>
      </c>
      <c r="P214" s="7">
        <f>+N214/payroll!F214</f>
        <v>0</v>
      </c>
      <c r="R214" s="17">
        <f>IF(P214&lt;$R$2,N214, +payroll!F214 * $R$2)</f>
        <v>0</v>
      </c>
      <c r="T214" s="6">
        <f>+N214-R214</f>
        <v>0</v>
      </c>
      <c r="V214" t="e">
        <f>+R214/N214</f>
        <v>#DIV/0!</v>
      </c>
    </row>
    <row r="215" spans="1:22" hidden="1" outlineLevel="1" x14ac:dyDescent="0.2">
      <c r="A215" t="s">
        <v>491</v>
      </c>
      <c r="B215" t="s">
        <v>353</v>
      </c>
      <c r="C215" s="17">
        <v>0</v>
      </c>
      <c r="D215" s="17">
        <v>0</v>
      </c>
      <c r="E215" s="17">
        <v>0</v>
      </c>
      <c r="F215" s="17"/>
      <c r="G215" s="17">
        <f t="shared" si="25"/>
        <v>0</v>
      </c>
      <c r="H215" s="15">
        <v>1</v>
      </c>
      <c r="J215" s="17">
        <f>+G215*H215</f>
        <v>0</v>
      </c>
      <c r="L215" s="4">
        <f t="shared" si="26"/>
        <v>0</v>
      </c>
      <c r="N215" s="17">
        <f>+L215*(assessment!$J$273*assessment!$F$3)</f>
        <v>0</v>
      </c>
      <c r="P215" s="7">
        <f>+N215/payroll!F215</f>
        <v>0</v>
      </c>
      <c r="R215" s="17">
        <f>IF(P215&lt;$R$2,N215, +payroll!F215 * $R$2)</f>
        <v>0</v>
      </c>
      <c r="T215" s="6">
        <f>+N215-R215</f>
        <v>0</v>
      </c>
      <c r="V215" t="e">
        <f>+R215/N215</f>
        <v>#DIV/0!</v>
      </c>
    </row>
    <row r="216" spans="1:22" hidden="1" outlineLevel="1" x14ac:dyDescent="0.2">
      <c r="A216" t="s">
        <v>492</v>
      </c>
      <c r="B216" t="s">
        <v>349</v>
      </c>
      <c r="C216" s="17">
        <v>0</v>
      </c>
      <c r="D216" s="17">
        <v>0</v>
      </c>
      <c r="E216" s="17">
        <v>0</v>
      </c>
      <c r="F216" s="17"/>
      <c r="G216" s="17">
        <f t="shared" si="25"/>
        <v>0</v>
      </c>
      <c r="H216" s="15">
        <v>1</v>
      </c>
      <c r="J216" s="17">
        <f t="shared" si="22"/>
        <v>0</v>
      </c>
      <c r="L216" s="4">
        <f t="shared" si="26"/>
        <v>0</v>
      </c>
      <c r="N216" s="17">
        <f>+L216*(assessment!$J$273*assessment!$F$3)</f>
        <v>0</v>
      </c>
      <c r="P216" s="7">
        <f>+N216/payroll!F216</f>
        <v>0</v>
      </c>
      <c r="R216" s="17">
        <f>IF(P216&lt;$R$2,N216, +payroll!F216 * $R$2)</f>
        <v>0</v>
      </c>
      <c r="T216" s="6">
        <f t="shared" si="23"/>
        <v>0</v>
      </c>
      <c r="V216" t="e">
        <f t="shared" si="24"/>
        <v>#DIV/0!</v>
      </c>
    </row>
    <row r="217" spans="1:22" hidden="1" outlineLevel="1" x14ac:dyDescent="0.2">
      <c r="A217" t="s">
        <v>351</v>
      </c>
      <c r="B217" t="s">
        <v>350</v>
      </c>
      <c r="C217" s="17">
        <v>317.76</v>
      </c>
      <c r="D217" s="17">
        <v>423.35</v>
      </c>
      <c r="E217" s="17">
        <v>14040.550000000003</v>
      </c>
      <c r="F217" s="17"/>
      <c r="G217" s="17">
        <f t="shared" si="25"/>
        <v>4927.2200000000012</v>
      </c>
      <c r="H217" s="15">
        <v>1</v>
      </c>
      <c r="J217" s="17">
        <f t="shared" si="22"/>
        <v>4927.2200000000012</v>
      </c>
      <c r="L217" s="4">
        <f t="shared" si="26"/>
        <v>1.1796914646927514E-4</v>
      </c>
      <c r="N217" s="17">
        <f>+L217*(assessment!$J$273*assessment!$F$3)</f>
        <v>3270.686909372354</v>
      </c>
      <c r="P217" s="7">
        <f>+N217/payroll!F217</f>
        <v>1.1116776535397726E-3</v>
      </c>
      <c r="R217" s="17">
        <f>IF(P217&lt;$R$2,N217, +payroll!F217 * $R$2)</f>
        <v>3270.686909372354</v>
      </c>
      <c r="T217" s="6">
        <f t="shared" si="23"/>
        <v>0</v>
      </c>
      <c r="V217">
        <f t="shared" si="24"/>
        <v>1</v>
      </c>
    </row>
    <row r="218" spans="1:22" hidden="1" outlineLevel="1" x14ac:dyDescent="0.2">
      <c r="A218" t="s">
        <v>354</v>
      </c>
      <c r="B218" t="s">
        <v>355</v>
      </c>
      <c r="C218" s="17">
        <v>4485.59</v>
      </c>
      <c r="D218" s="17">
        <v>23682.350000000002</v>
      </c>
      <c r="E218" s="17">
        <v>10871.04</v>
      </c>
      <c r="F218" s="17"/>
      <c r="G218" s="17">
        <f t="shared" si="25"/>
        <v>13012.993333333334</v>
      </c>
      <c r="H218" s="15">
        <v>1</v>
      </c>
      <c r="J218" s="17">
        <f t="shared" si="22"/>
        <v>13012.993333333334</v>
      </c>
      <c r="L218" s="4">
        <f t="shared" si="26"/>
        <v>3.1156143150573768E-4</v>
      </c>
      <c r="N218" s="17">
        <f>+L218*(assessment!$J$273*assessment!$F$3)</f>
        <v>8638.0204145711068</v>
      </c>
      <c r="P218" s="7">
        <f>+N218/payroll!F218</f>
        <v>3.9330088040993236E-3</v>
      </c>
      <c r="R218" s="17">
        <f>IF(P218&lt;$R$2,N218, +payroll!F218 * $R$2)</f>
        <v>8638.0204145711068</v>
      </c>
      <c r="T218" s="6">
        <f t="shared" si="23"/>
        <v>0</v>
      </c>
      <c r="V218">
        <f t="shared" si="24"/>
        <v>1</v>
      </c>
    </row>
    <row r="219" spans="1:22" hidden="1" outlineLevel="1" x14ac:dyDescent="0.2">
      <c r="A219" t="s">
        <v>356</v>
      </c>
      <c r="B219" t="s">
        <v>357</v>
      </c>
      <c r="C219" s="17">
        <v>0</v>
      </c>
      <c r="D219" s="17">
        <v>0</v>
      </c>
      <c r="E219" s="17">
        <v>0</v>
      </c>
      <c r="F219" s="17"/>
      <c r="G219" s="17">
        <f t="shared" si="25"/>
        <v>0</v>
      </c>
      <c r="H219" s="15">
        <v>1</v>
      </c>
      <c r="J219" s="17">
        <f t="shared" si="22"/>
        <v>0</v>
      </c>
      <c r="L219" s="4">
        <f t="shared" si="26"/>
        <v>0</v>
      </c>
      <c r="N219" s="17">
        <f>+L219*(assessment!$J$273*assessment!$F$3)</f>
        <v>0</v>
      </c>
      <c r="P219" s="7">
        <f>+N219/payroll!F219</f>
        <v>0</v>
      </c>
      <c r="R219" s="17">
        <f>IF(P219&lt;$R$2,N219, +payroll!F219 * $R$2)</f>
        <v>0</v>
      </c>
      <c r="T219" s="6">
        <f t="shared" si="23"/>
        <v>0</v>
      </c>
      <c r="V219" t="e">
        <f t="shared" si="24"/>
        <v>#DIV/0!</v>
      </c>
    </row>
    <row r="220" spans="1:22" hidden="1" outlineLevel="1" x14ac:dyDescent="0.2">
      <c r="A220" t="s">
        <v>358</v>
      </c>
      <c r="B220" t="s">
        <v>359</v>
      </c>
      <c r="C220" s="17">
        <v>1654.8999999999999</v>
      </c>
      <c r="D220" s="17">
        <v>2016.96</v>
      </c>
      <c r="E220" s="17">
        <v>1284.5099999999998</v>
      </c>
      <c r="F220" s="17"/>
      <c r="G220" s="17">
        <f t="shared" si="25"/>
        <v>1652.123333333333</v>
      </c>
      <c r="H220" s="15">
        <v>1</v>
      </c>
      <c r="J220" s="17">
        <f t="shared" si="22"/>
        <v>1652.123333333333</v>
      </c>
      <c r="L220" s="4">
        <f t="shared" si="26"/>
        <v>3.9555688500880213E-5</v>
      </c>
      <c r="N220" s="17">
        <f>+L220*(assessment!$J$273*assessment!$F$3)</f>
        <v>1096.6788897191418</v>
      </c>
      <c r="P220" s="7">
        <f>+N220/payroll!F220</f>
        <v>2.75663676751403E-3</v>
      </c>
      <c r="R220" s="17">
        <f>IF(P220&lt;$R$2,N220, +payroll!F220 * $R$2)</f>
        <v>1096.6788897191418</v>
      </c>
      <c r="T220" s="6">
        <f t="shared" si="23"/>
        <v>0</v>
      </c>
      <c r="V220">
        <f t="shared" si="24"/>
        <v>1</v>
      </c>
    </row>
    <row r="221" spans="1:22" hidden="1" outlineLevel="1" x14ac:dyDescent="0.2">
      <c r="A221" t="s">
        <v>360</v>
      </c>
      <c r="B221" t="s">
        <v>361</v>
      </c>
      <c r="C221" s="17">
        <v>7629.7299999999987</v>
      </c>
      <c r="D221" s="17">
        <v>36099.210000000006</v>
      </c>
      <c r="E221" s="17">
        <v>15926.219999999998</v>
      </c>
      <c r="F221" s="17"/>
      <c r="G221" s="17">
        <f t="shared" si="25"/>
        <v>19885.053333333333</v>
      </c>
      <c r="H221" s="15">
        <v>1</v>
      </c>
      <c r="J221" s="17">
        <f t="shared" si="22"/>
        <v>19885.053333333333</v>
      </c>
      <c r="L221" s="4">
        <f t="shared" si="26"/>
        <v>4.7609458664913426E-4</v>
      </c>
      <c r="N221" s="17">
        <f>+L221*(assessment!$J$273*assessment!$F$3)</f>
        <v>13199.691434420305</v>
      </c>
      <c r="P221" s="7">
        <f>+N221/payroll!F221</f>
        <v>3.8147833015909714E-3</v>
      </c>
      <c r="R221" s="17">
        <f>IF(P221&lt;$R$2,N221, +payroll!F221 * $R$2)</f>
        <v>13199.691434420305</v>
      </c>
      <c r="T221" s="6">
        <f t="shared" si="23"/>
        <v>0</v>
      </c>
      <c r="V221">
        <f t="shared" si="24"/>
        <v>1</v>
      </c>
    </row>
    <row r="222" spans="1:22" hidden="1" outlineLevel="1" x14ac:dyDescent="0.2">
      <c r="A222" t="s">
        <v>362</v>
      </c>
      <c r="B222" t="s">
        <v>363</v>
      </c>
      <c r="C222" s="17">
        <v>0</v>
      </c>
      <c r="D222" s="17">
        <v>0</v>
      </c>
      <c r="E222" s="17">
        <v>0</v>
      </c>
      <c r="F222" s="17"/>
      <c r="G222" s="17">
        <f t="shared" si="25"/>
        <v>0</v>
      </c>
      <c r="H222" s="15">
        <v>1</v>
      </c>
      <c r="J222" s="17">
        <f t="shared" si="22"/>
        <v>0</v>
      </c>
      <c r="L222" s="4">
        <f t="shared" si="26"/>
        <v>0</v>
      </c>
      <c r="N222" s="17">
        <f>+L222*(assessment!$J$273*assessment!$F$3)</f>
        <v>0</v>
      </c>
      <c r="P222" s="7">
        <f>+N222/payroll!F222</f>
        <v>0</v>
      </c>
      <c r="R222" s="17">
        <f>IF(P222&lt;$R$2,N222, +payroll!F222 * $R$2)</f>
        <v>0</v>
      </c>
      <c r="T222" s="6">
        <f t="shared" si="23"/>
        <v>0</v>
      </c>
      <c r="V222" t="e">
        <f t="shared" si="24"/>
        <v>#DIV/0!</v>
      </c>
    </row>
    <row r="223" spans="1:22" hidden="1" outlineLevel="1" x14ac:dyDescent="0.2">
      <c r="A223" t="s">
        <v>364</v>
      </c>
      <c r="B223" t="s">
        <v>365</v>
      </c>
      <c r="C223" s="17">
        <v>0</v>
      </c>
      <c r="D223" s="17">
        <v>0</v>
      </c>
      <c r="E223" s="17">
        <v>0</v>
      </c>
      <c r="F223" s="17"/>
      <c r="G223" s="17">
        <f t="shared" si="25"/>
        <v>0</v>
      </c>
      <c r="H223" s="15">
        <v>1</v>
      </c>
      <c r="J223" s="17">
        <f t="shared" si="22"/>
        <v>0</v>
      </c>
      <c r="L223" s="4">
        <f t="shared" si="26"/>
        <v>0</v>
      </c>
      <c r="N223" s="17">
        <f>+L223*(assessment!$J$273*assessment!$F$3)</f>
        <v>0</v>
      </c>
      <c r="P223" s="7">
        <f>+N223/payroll!F223</f>
        <v>0</v>
      </c>
      <c r="R223" s="17">
        <f>IF(P223&lt;$R$2,N223, +payroll!F223 * $R$2)</f>
        <v>0</v>
      </c>
      <c r="T223" s="6">
        <f t="shared" si="23"/>
        <v>0</v>
      </c>
      <c r="V223" t="e">
        <f t="shared" si="24"/>
        <v>#DIV/0!</v>
      </c>
    </row>
    <row r="224" spans="1:22" hidden="1" outlineLevel="1" x14ac:dyDescent="0.2">
      <c r="A224" t="s">
        <v>366</v>
      </c>
      <c r="B224" t="s">
        <v>367</v>
      </c>
      <c r="C224" s="17">
        <v>0</v>
      </c>
      <c r="D224" s="17">
        <v>36.61</v>
      </c>
      <c r="E224" s="17">
        <v>0</v>
      </c>
      <c r="F224" s="17"/>
      <c r="G224" s="17">
        <f t="shared" si="25"/>
        <v>12.203333333333333</v>
      </c>
      <c r="H224" s="15">
        <v>1</v>
      </c>
      <c r="J224" s="17">
        <f t="shared" si="22"/>
        <v>12.203333333333333</v>
      </c>
      <c r="L224" s="4">
        <f t="shared" si="26"/>
        <v>2.9217628143524896E-7</v>
      </c>
      <c r="N224" s="17">
        <f>+L224*(assessment!$J$273*assessment!$F$3)</f>
        <v>8.1005683902972923</v>
      </c>
      <c r="P224" s="7">
        <f>+N224/payroll!F224</f>
        <v>9.3365934637581049E-6</v>
      </c>
      <c r="R224" s="17">
        <f>IF(P224&lt;$R$2,N224, +payroll!F224 * $R$2)</f>
        <v>8.1005683902972923</v>
      </c>
      <c r="T224" s="6">
        <f t="shared" si="23"/>
        <v>0</v>
      </c>
      <c r="V224">
        <f t="shared" si="24"/>
        <v>1</v>
      </c>
    </row>
    <row r="225" spans="1:22" hidden="1" outlineLevel="1" x14ac:dyDescent="0.2">
      <c r="A225" t="s">
        <v>368</v>
      </c>
      <c r="B225" t="s">
        <v>369</v>
      </c>
      <c r="C225" s="17">
        <v>0</v>
      </c>
      <c r="D225" s="17">
        <v>0</v>
      </c>
      <c r="E225" s="17">
        <v>0</v>
      </c>
      <c r="F225" s="17"/>
      <c r="G225" s="17">
        <f t="shared" si="25"/>
        <v>0</v>
      </c>
      <c r="H225" s="15">
        <v>1</v>
      </c>
      <c r="J225" s="17">
        <f t="shared" si="22"/>
        <v>0</v>
      </c>
      <c r="L225" s="4">
        <f t="shared" si="26"/>
        <v>0</v>
      </c>
      <c r="N225" s="17">
        <f>+L225*(assessment!$J$273*assessment!$F$3)</f>
        <v>0</v>
      </c>
      <c r="P225" s="7">
        <f>+N225/payroll!F225</f>
        <v>0</v>
      </c>
      <c r="R225" s="17">
        <f>IF(P225&lt;$R$2,N225, +payroll!F225 * $R$2)</f>
        <v>0</v>
      </c>
      <c r="T225" s="6">
        <f t="shared" si="23"/>
        <v>0</v>
      </c>
      <c r="V225" t="e">
        <f t="shared" si="24"/>
        <v>#DIV/0!</v>
      </c>
    </row>
    <row r="226" spans="1:22" hidden="1" outlineLevel="1" x14ac:dyDescent="0.2">
      <c r="A226" t="s">
        <v>370</v>
      </c>
      <c r="B226" t="s">
        <v>371</v>
      </c>
      <c r="C226" s="17">
        <v>0</v>
      </c>
      <c r="D226" s="17">
        <v>0</v>
      </c>
      <c r="E226" s="17">
        <v>0</v>
      </c>
      <c r="F226" s="17"/>
      <c r="G226" s="17">
        <f t="shared" si="25"/>
        <v>0</v>
      </c>
      <c r="H226" s="15">
        <v>1</v>
      </c>
      <c r="J226" s="17">
        <f t="shared" si="22"/>
        <v>0</v>
      </c>
      <c r="L226" s="4">
        <f t="shared" si="26"/>
        <v>0</v>
      </c>
      <c r="N226" s="17">
        <f>+L226*(assessment!$J$273*assessment!$F$3)</f>
        <v>0</v>
      </c>
      <c r="P226" s="7">
        <f>+N226/payroll!F226</f>
        <v>0</v>
      </c>
      <c r="R226" s="17">
        <f>IF(P226&lt;$R$2,N226, +payroll!F226 * $R$2)</f>
        <v>0</v>
      </c>
      <c r="T226" s="6">
        <f t="shared" si="23"/>
        <v>0</v>
      </c>
      <c r="V226" t="e">
        <f t="shared" si="24"/>
        <v>#DIV/0!</v>
      </c>
    </row>
    <row r="227" spans="1:22" hidden="1" outlineLevel="1" x14ac:dyDescent="0.2">
      <c r="A227" t="s">
        <v>372</v>
      </c>
      <c r="B227" t="s">
        <v>373</v>
      </c>
      <c r="C227" s="17">
        <v>35509.230000000003</v>
      </c>
      <c r="D227" s="17">
        <v>20874.150000000001</v>
      </c>
      <c r="E227" s="17">
        <v>26877.420000000006</v>
      </c>
      <c r="F227" s="17"/>
      <c r="G227" s="17">
        <f t="shared" si="25"/>
        <v>27753.600000000006</v>
      </c>
      <c r="H227" s="15">
        <v>1</v>
      </c>
      <c r="J227" s="17">
        <f t="shared" si="22"/>
        <v>27753.600000000006</v>
      </c>
      <c r="L227" s="4">
        <f t="shared" si="26"/>
        <v>6.6448595829893416E-4</v>
      </c>
      <c r="N227" s="17">
        <f>+L227*(assessment!$J$273*assessment!$F$3)</f>
        <v>18422.829954407669</v>
      </c>
      <c r="P227" s="7">
        <f>+N227/payroll!F227</f>
        <v>3.0050989670618237E-3</v>
      </c>
      <c r="R227" s="17">
        <f>IF(P227&lt;$R$2,N227, +payroll!F227 * $R$2)</f>
        <v>18422.829954407669</v>
      </c>
      <c r="T227" s="6">
        <f t="shared" si="23"/>
        <v>0</v>
      </c>
      <c r="V227">
        <f t="shared" si="24"/>
        <v>1</v>
      </c>
    </row>
    <row r="228" spans="1:22" hidden="1" outlineLevel="1" x14ac:dyDescent="0.2">
      <c r="A228" t="s">
        <v>374</v>
      </c>
      <c r="B228" t="s">
        <v>375</v>
      </c>
      <c r="C228" s="17">
        <v>0</v>
      </c>
      <c r="D228" s="17">
        <v>0</v>
      </c>
      <c r="E228" s="17">
        <v>0</v>
      </c>
      <c r="F228" s="17"/>
      <c r="G228" s="17">
        <f t="shared" si="25"/>
        <v>0</v>
      </c>
      <c r="H228" s="15">
        <v>1</v>
      </c>
      <c r="J228" s="17">
        <f t="shared" si="22"/>
        <v>0</v>
      </c>
      <c r="L228" s="4">
        <f t="shared" si="26"/>
        <v>0</v>
      </c>
      <c r="N228" s="17">
        <f>+L228*(assessment!$J$273*assessment!$F$3)</f>
        <v>0</v>
      </c>
      <c r="P228" s="7">
        <f>+N228/payroll!F228</f>
        <v>0</v>
      </c>
      <c r="R228" s="17">
        <f>IF(P228&lt;$R$2,N228, +payroll!F228 * $R$2)</f>
        <v>0</v>
      </c>
      <c r="T228" s="6">
        <f t="shared" si="23"/>
        <v>0</v>
      </c>
      <c r="V228" t="e">
        <f t="shared" si="24"/>
        <v>#DIV/0!</v>
      </c>
    </row>
    <row r="229" spans="1:22" hidden="1" outlineLevel="1" x14ac:dyDescent="0.2">
      <c r="A229" t="s">
        <v>376</v>
      </c>
      <c r="B229" t="s">
        <v>377</v>
      </c>
      <c r="C229" s="17">
        <v>0</v>
      </c>
      <c r="D229" s="17">
        <v>0</v>
      </c>
      <c r="E229" s="17">
        <v>0</v>
      </c>
      <c r="F229" s="17"/>
      <c r="G229" s="17">
        <f t="shared" si="25"/>
        <v>0</v>
      </c>
      <c r="H229" s="15">
        <v>1</v>
      </c>
      <c r="J229" s="17">
        <f t="shared" si="22"/>
        <v>0</v>
      </c>
      <c r="L229" s="4">
        <f t="shared" si="26"/>
        <v>0</v>
      </c>
      <c r="N229" s="17">
        <f>+L229*(assessment!$J$273*assessment!$F$3)</f>
        <v>0</v>
      </c>
      <c r="P229" s="7">
        <f>+N229/payroll!F229</f>
        <v>0</v>
      </c>
      <c r="R229" s="17">
        <f>IF(P229&lt;$R$2,N229, +payroll!F229 * $R$2)</f>
        <v>0</v>
      </c>
      <c r="T229" s="6">
        <f t="shared" si="23"/>
        <v>0</v>
      </c>
      <c r="V229" t="e">
        <f t="shared" si="24"/>
        <v>#DIV/0!</v>
      </c>
    </row>
    <row r="230" spans="1:22" hidden="1" outlineLevel="1" x14ac:dyDescent="0.2">
      <c r="A230" t="s">
        <v>378</v>
      </c>
      <c r="B230" t="s">
        <v>379</v>
      </c>
      <c r="C230" s="17">
        <v>0</v>
      </c>
      <c r="D230" s="17">
        <v>0</v>
      </c>
      <c r="E230" s="17">
        <v>0</v>
      </c>
      <c r="F230" s="17"/>
      <c r="G230" s="17">
        <f t="shared" si="25"/>
        <v>0</v>
      </c>
      <c r="H230" s="15">
        <v>1</v>
      </c>
      <c r="J230" s="17">
        <f t="shared" si="22"/>
        <v>0</v>
      </c>
      <c r="L230" s="4">
        <f t="shared" ref="L230:L262" si="27">+J230/$J$265</f>
        <v>0</v>
      </c>
      <c r="N230" s="17">
        <f>+L230*(assessment!$J$273*assessment!$F$3)</f>
        <v>0</v>
      </c>
      <c r="P230" s="7">
        <f>+N230/payroll!F230</f>
        <v>0</v>
      </c>
      <c r="R230" s="17">
        <f>IF(P230&lt;$R$2,N230, +payroll!F230 * $R$2)</f>
        <v>0</v>
      </c>
      <c r="T230" s="6">
        <f t="shared" si="23"/>
        <v>0</v>
      </c>
      <c r="V230" t="e">
        <f t="shared" si="24"/>
        <v>#DIV/0!</v>
      </c>
    </row>
    <row r="231" spans="1:22" hidden="1" outlineLevel="1" x14ac:dyDescent="0.2">
      <c r="A231" t="s">
        <v>380</v>
      </c>
      <c r="B231" t="s">
        <v>381</v>
      </c>
      <c r="C231" s="17">
        <v>523.45000000000005</v>
      </c>
      <c r="D231" s="17">
        <v>0</v>
      </c>
      <c r="E231" s="17">
        <v>0</v>
      </c>
      <c r="F231" s="17"/>
      <c r="G231" s="17">
        <f t="shared" si="25"/>
        <v>174.48333333333335</v>
      </c>
      <c r="H231" s="15">
        <v>1</v>
      </c>
      <c r="J231" s="17">
        <f t="shared" ref="J231:J262" si="28">+G231*H231</f>
        <v>174.48333333333335</v>
      </c>
      <c r="L231" s="4">
        <f t="shared" si="27"/>
        <v>4.1775382277323431E-6</v>
      </c>
      <c r="N231" s="17">
        <f>+L231*(assessment!$J$273*assessment!$F$3)</f>
        <v>115.82197552311166</v>
      </c>
      <c r="P231" s="7">
        <f>+N231/payroll!F231</f>
        <v>7.9587243454997802E-5</v>
      </c>
      <c r="R231" s="17">
        <f>IF(P231&lt;$R$2,N231, +payroll!F231 * $R$2)</f>
        <v>115.82197552311166</v>
      </c>
      <c r="T231" s="6">
        <f t="shared" ref="T231:T262" si="29">+N231-R231</f>
        <v>0</v>
      </c>
      <c r="V231">
        <f t="shared" ref="V231:V262" si="30">+R231/N231</f>
        <v>1</v>
      </c>
    </row>
    <row r="232" spans="1:22" hidden="1" outlineLevel="1" x14ac:dyDescent="0.2">
      <c r="A232" t="s">
        <v>517</v>
      </c>
      <c r="B232" t="s">
        <v>518</v>
      </c>
      <c r="C232" s="17">
        <v>0</v>
      </c>
      <c r="D232" s="17">
        <v>0</v>
      </c>
      <c r="E232" s="17">
        <v>0</v>
      </c>
      <c r="F232" s="17"/>
      <c r="G232" s="17">
        <f t="shared" si="25"/>
        <v>0</v>
      </c>
      <c r="H232" s="15">
        <v>1</v>
      </c>
      <c r="J232" s="17">
        <f>+G232*H232</f>
        <v>0</v>
      </c>
      <c r="L232" s="4">
        <f>+J232/$J$265</f>
        <v>0</v>
      </c>
      <c r="N232" s="17">
        <f>+L232*(assessment!$J$273*assessment!$F$3)</f>
        <v>0</v>
      </c>
      <c r="P232" s="7">
        <f>+N232/payroll!F232</f>
        <v>0</v>
      </c>
      <c r="R232" s="17">
        <f>IF(P232&lt;$R$2,N232, +payroll!F232 * $R$2)</f>
        <v>0</v>
      </c>
      <c r="T232" s="6">
        <f>+N232-R232</f>
        <v>0</v>
      </c>
      <c r="V232" t="e">
        <f>+R232/N232</f>
        <v>#DIV/0!</v>
      </c>
    </row>
    <row r="233" spans="1:22" hidden="1" outlineLevel="1" x14ac:dyDescent="0.2">
      <c r="A233" t="s">
        <v>382</v>
      </c>
      <c r="B233" t="s">
        <v>383</v>
      </c>
      <c r="C233" s="17">
        <v>0</v>
      </c>
      <c r="D233" s="17">
        <v>2801.92</v>
      </c>
      <c r="E233" s="17">
        <v>1273.48</v>
      </c>
      <c r="F233" s="17"/>
      <c r="G233" s="17">
        <f t="shared" si="25"/>
        <v>1358.4666666666667</v>
      </c>
      <c r="H233" s="15">
        <v>1</v>
      </c>
      <c r="J233" s="17">
        <f t="shared" si="28"/>
        <v>1358.4666666666667</v>
      </c>
      <c r="L233" s="4">
        <f t="shared" si="27"/>
        <v>3.2524862533767102E-5</v>
      </c>
      <c r="N233" s="17">
        <f>+L233*(assessment!$J$273*assessment!$F$3)</f>
        <v>901.74969729083807</v>
      </c>
      <c r="P233" s="7">
        <f>+N233/payroll!F233</f>
        <v>1.2928336109222854E-3</v>
      </c>
      <c r="R233" s="17">
        <f>IF(P233&lt;$R$2,N233, +payroll!F233 * $R$2)</f>
        <v>901.74969729083807</v>
      </c>
      <c r="T233" s="6">
        <f t="shared" si="29"/>
        <v>0</v>
      </c>
      <c r="V233">
        <f t="shared" si="30"/>
        <v>1</v>
      </c>
    </row>
    <row r="234" spans="1:22" hidden="1" outlineLevel="1" x14ac:dyDescent="0.2">
      <c r="A234" t="s">
        <v>384</v>
      </c>
      <c r="B234" t="s">
        <v>385</v>
      </c>
      <c r="C234" s="17">
        <v>0</v>
      </c>
      <c r="D234" s="17">
        <v>0</v>
      </c>
      <c r="E234" s="17">
        <v>0</v>
      </c>
      <c r="F234" s="17"/>
      <c r="G234" s="17">
        <f t="shared" si="25"/>
        <v>0</v>
      </c>
      <c r="H234" s="15">
        <v>1</v>
      </c>
      <c r="J234" s="17">
        <f t="shared" si="28"/>
        <v>0</v>
      </c>
      <c r="L234" s="4">
        <f t="shared" si="27"/>
        <v>0</v>
      </c>
      <c r="N234" s="17">
        <f>+L234*(assessment!$J$273*assessment!$F$3)</f>
        <v>0</v>
      </c>
      <c r="P234" s="7">
        <f>+N234/payroll!F234</f>
        <v>0</v>
      </c>
      <c r="R234" s="17">
        <f>IF(P234&lt;$R$2,N234, +payroll!F234 * $R$2)</f>
        <v>0</v>
      </c>
      <c r="T234" s="6">
        <f t="shared" si="29"/>
        <v>0</v>
      </c>
      <c r="V234" t="e">
        <f t="shared" si="30"/>
        <v>#DIV/0!</v>
      </c>
    </row>
    <row r="235" spans="1:22" hidden="1" outlineLevel="1" x14ac:dyDescent="0.2">
      <c r="A235" t="s">
        <v>386</v>
      </c>
      <c r="B235" t="s">
        <v>387</v>
      </c>
      <c r="C235" s="17">
        <v>4526.2999999999993</v>
      </c>
      <c r="D235" s="17">
        <v>1146.4400000000003</v>
      </c>
      <c r="E235" s="17">
        <v>-7.66</v>
      </c>
      <c r="F235" s="17"/>
      <c r="G235" s="17">
        <f t="shared" si="25"/>
        <v>1888.36</v>
      </c>
      <c r="H235" s="15">
        <v>1</v>
      </c>
      <c r="J235" s="17">
        <f t="shared" si="28"/>
        <v>1888.36</v>
      </c>
      <c r="L235" s="4">
        <f t="shared" si="27"/>
        <v>4.5211745655099702E-5</v>
      </c>
      <c r="N235" s="17">
        <f>+L235*(assessment!$J$273*assessment!$F$3)</f>
        <v>1253.492706268926</v>
      </c>
      <c r="P235" s="7">
        <f>+N235/payroll!F235</f>
        <v>3.8418566764870677E-4</v>
      </c>
      <c r="R235" s="17">
        <f>IF(P235&lt;$R$2,N235, +payroll!F235 * $R$2)</f>
        <v>1253.492706268926</v>
      </c>
      <c r="T235" s="6">
        <f t="shared" si="29"/>
        <v>0</v>
      </c>
      <c r="V235">
        <f t="shared" si="30"/>
        <v>1</v>
      </c>
    </row>
    <row r="236" spans="1:22" hidden="1" outlineLevel="1" x14ac:dyDescent="0.2">
      <c r="A236" t="s">
        <v>388</v>
      </c>
      <c r="B236" t="s">
        <v>389</v>
      </c>
      <c r="C236" s="17">
        <v>0</v>
      </c>
      <c r="D236" s="17">
        <v>0</v>
      </c>
      <c r="E236" s="17">
        <v>0</v>
      </c>
      <c r="F236" s="17"/>
      <c r="G236" s="17">
        <f t="shared" si="25"/>
        <v>0</v>
      </c>
      <c r="H236" s="15">
        <v>1</v>
      </c>
      <c r="J236" s="17">
        <f t="shared" si="28"/>
        <v>0</v>
      </c>
      <c r="L236" s="4">
        <f t="shared" si="27"/>
        <v>0</v>
      </c>
      <c r="N236" s="17">
        <f>+L236*(assessment!$J$273*assessment!$F$3)</f>
        <v>0</v>
      </c>
      <c r="P236" s="7">
        <f>+N236/payroll!F236</f>
        <v>0</v>
      </c>
      <c r="R236" s="17">
        <f>IF(P236&lt;$R$2,N236, +payroll!F236 * $R$2)</f>
        <v>0</v>
      </c>
      <c r="T236" s="6">
        <f t="shared" si="29"/>
        <v>0</v>
      </c>
      <c r="V236" t="e">
        <f t="shared" si="30"/>
        <v>#DIV/0!</v>
      </c>
    </row>
    <row r="237" spans="1:22" hidden="1" outlineLevel="1" x14ac:dyDescent="0.2">
      <c r="A237" t="s">
        <v>390</v>
      </c>
      <c r="B237" t="s">
        <v>391</v>
      </c>
      <c r="C237" s="17">
        <v>0</v>
      </c>
      <c r="D237" s="17">
        <v>0</v>
      </c>
      <c r="E237" s="17">
        <v>0</v>
      </c>
      <c r="F237" s="17"/>
      <c r="G237" s="17">
        <f t="shared" si="25"/>
        <v>0</v>
      </c>
      <c r="H237" s="15">
        <v>1</v>
      </c>
      <c r="J237" s="17">
        <f t="shared" si="28"/>
        <v>0</v>
      </c>
      <c r="L237" s="4">
        <f t="shared" si="27"/>
        <v>0</v>
      </c>
      <c r="N237" s="17">
        <f>+L237*(assessment!$J$273*assessment!$F$3)</f>
        <v>0</v>
      </c>
      <c r="P237" s="7">
        <f>+N237/payroll!F237</f>
        <v>0</v>
      </c>
      <c r="R237" s="17">
        <f>IF(P237&lt;$R$2,N237, +payroll!F237 * $R$2)</f>
        <v>0</v>
      </c>
      <c r="T237" s="6">
        <f t="shared" si="29"/>
        <v>0</v>
      </c>
      <c r="V237" t="e">
        <f t="shared" si="30"/>
        <v>#DIV/0!</v>
      </c>
    </row>
    <row r="238" spans="1:22" hidden="1" outlineLevel="1" x14ac:dyDescent="0.2">
      <c r="A238" t="s">
        <v>392</v>
      </c>
      <c r="B238" t="s">
        <v>393</v>
      </c>
      <c r="C238" s="17">
        <v>0</v>
      </c>
      <c r="D238" s="17">
        <v>0</v>
      </c>
      <c r="E238" s="17">
        <v>0</v>
      </c>
      <c r="F238" s="17"/>
      <c r="G238" s="17">
        <f t="shared" si="25"/>
        <v>0</v>
      </c>
      <c r="H238" s="15">
        <v>1</v>
      </c>
      <c r="J238" s="17">
        <f t="shared" si="28"/>
        <v>0</v>
      </c>
      <c r="L238" s="4">
        <f t="shared" si="27"/>
        <v>0</v>
      </c>
      <c r="N238" s="17">
        <f>+L238*(assessment!$J$273*assessment!$F$3)</f>
        <v>0</v>
      </c>
      <c r="P238" s="7">
        <f>+N238/payroll!F238</f>
        <v>0</v>
      </c>
      <c r="R238" s="17">
        <f>IF(P238&lt;$R$2,N238, +payroll!F238 * $R$2)</f>
        <v>0</v>
      </c>
      <c r="T238" s="6">
        <f t="shared" si="29"/>
        <v>0</v>
      </c>
      <c r="V238" t="e">
        <f t="shared" si="30"/>
        <v>#DIV/0!</v>
      </c>
    </row>
    <row r="239" spans="1:22" hidden="1" outlineLevel="1" x14ac:dyDescent="0.2">
      <c r="A239" t="s">
        <v>394</v>
      </c>
      <c r="B239" t="s">
        <v>395</v>
      </c>
      <c r="C239" s="17">
        <v>26180.220000000005</v>
      </c>
      <c r="D239" s="17">
        <v>6832.619999999999</v>
      </c>
      <c r="E239" s="17">
        <v>8319.1600000000017</v>
      </c>
      <c r="F239" s="17"/>
      <c r="G239" s="17">
        <f t="shared" si="25"/>
        <v>13777.333333333336</v>
      </c>
      <c r="H239" s="15">
        <v>1</v>
      </c>
      <c r="J239" s="17">
        <f t="shared" si="28"/>
        <v>13777.333333333336</v>
      </c>
      <c r="L239" s="4">
        <f t="shared" si="27"/>
        <v>3.2986151500359769E-4</v>
      </c>
      <c r="N239" s="17">
        <f>+L239*(assessment!$J$273*assessment!$F$3)</f>
        <v>9145.3890387262418</v>
      </c>
      <c r="P239" s="7">
        <f>+N239/payroll!F239</f>
        <v>4.2909700138563526E-3</v>
      </c>
      <c r="R239" s="17">
        <f>IF(P239&lt;$R$2,N239, +payroll!F239 * $R$2)</f>
        <v>9145.3890387262418</v>
      </c>
      <c r="T239" s="6">
        <f t="shared" si="29"/>
        <v>0</v>
      </c>
      <c r="V239">
        <f t="shared" si="30"/>
        <v>1</v>
      </c>
    </row>
    <row r="240" spans="1:22" hidden="1" outlineLevel="1" x14ac:dyDescent="0.2">
      <c r="A240" t="s">
        <v>396</v>
      </c>
      <c r="B240" t="s">
        <v>397</v>
      </c>
      <c r="C240" s="17">
        <v>0</v>
      </c>
      <c r="D240" s="17">
        <v>0</v>
      </c>
      <c r="E240" s="17">
        <v>0</v>
      </c>
      <c r="F240" s="17"/>
      <c r="G240" s="17">
        <f t="shared" si="25"/>
        <v>0</v>
      </c>
      <c r="H240" s="15">
        <v>1</v>
      </c>
      <c r="J240" s="17">
        <f t="shared" si="28"/>
        <v>0</v>
      </c>
      <c r="L240" s="4">
        <f t="shared" si="27"/>
        <v>0</v>
      </c>
      <c r="N240" s="17">
        <f>+L240*(assessment!$J$273*assessment!$F$3)</f>
        <v>0</v>
      </c>
      <c r="P240" s="7">
        <f>+N240/payroll!F240</f>
        <v>0</v>
      </c>
      <c r="R240" s="17">
        <f>IF(P240&lt;$R$2,N240, +payroll!F240 * $R$2)</f>
        <v>0</v>
      </c>
      <c r="T240" s="6">
        <f t="shared" si="29"/>
        <v>0</v>
      </c>
      <c r="V240" t="e">
        <f t="shared" si="30"/>
        <v>#DIV/0!</v>
      </c>
    </row>
    <row r="241" spans="1:22" hidden="1" outlineLevel="1" x14ac:dyDescent="0.2">
      <c r="A241" t="s">
        <v>398</v>
      </c>
      <c r="B241" t="s">
        <v>399</v>
      </c>
      <c r="C241" s="17">
        <v>3610.9500000000007</v>
      </c>
      <c r="D241" s="17">
        <v>3763.45</v>
      </c>
      <c r="E241" s="17">
        <v>2647.7099999999996</v>
      </c>
      <c r="F241" s="17"/>
      <c r="G241" s="17">
        <f t="shared" si="25"/>
        <v>3340.7033333333334</v>
      </c>
      <c r="H241" s="15">
        <v>1</v>
      </c>
      <c r="J241" s="17">
        <f t="shared" si="28"/>
        <v>3340.7033333333334</v>
      </c>
      <c r="L241" s="4">
        <f t="shared" si="27"/>
        <v>7.9984234688200567E-5</v>
      </c>
      <c r="N241" s="17">
        <f>+L241*(assessment!$J$273*assessment!$F$3)</f>
        <v>2217.5577019962411</v>
      </c>
      <c r="P241" s="7">
        <f>+N241/payroll!F241</f>
        <v>8.2372658516352971E-4</v>
      </c>
      <c r="R241" s="17">
        <f>IF(P241&lt;$R$2,N241, +payroll!F241 * $R$2)</f>
        <v>2217.5577019962411</v>
      </c>
      <c r="T241" s="6">
        <f t="shared" si="29"/>
        <v>0</v>
      </c>
      <c r="V241">
        <f t="shared" si="30"/>
        <v>1</v>
      </c>
    </row>
    <row r="242" spans="1:22" hidden="1" outlineLevel="1" x14ac:dyDescent="0.2">
      <c r="A242" t="s">
        <v>400</v>
      </c>
      <c r="B242" t="s">
        <v>401</v>
      </c>
      <c r="C242" s="17">
        <v>0</v>
      </c>
      <c r="D242" s="17">
        <v>0</v>
      </c>
      <c r="E242" s="17">
        <v>0</v>
      </c>
      <c r="F242" s="17"/>
      <c r="G242" s="17">
        <f t="shared" si="25"/>
        <v>0</v>
      </c>
      <c r="H242" s="15">
        <v>1</v>
      </c>
      <c r="J242" s="17">
        <f t="shared" si="28"/>
        <v>0</v>
      </c>
      <c r="L242" s="4">
        <f t="shared" si="27"/>
        <v>0</v>
      </c>
      <c r="N242" s="17">
        <f>+L242*(assessment!$J$273*assessment!$F$3)</f>
        <v>0</v>
      </c>
      <c r="P242" s="7">
        <f>+N242/payroll!F242</f>
        <v>0</v>
      </c>
      <c r="R242" s="17">
        <f>IF(P242&lt;$R$2,N242, +payroll!F242 * $R$2)</f>
        <v>0</v>
      </c>
      <c r="T242" s="6">
        <f t="shared" si="29"/>
        <v>0</v>
      </c>
      <c r="V242" t="e">
        <f t="shared" si="30"/>
        <v>#DIV/0!</v>
      </c>
    </row>
    <row r="243" spans="1:22" hidden="1" outlineLevel="1" x14ac:dyDescent="0.2">
      <c r="A243" t="s">
        <v>402</v>
      </c>
      <c r="B243" t="s">
        <v>403</v>
      </c>
      <c r="C243" s="17">
        <v>47355.05</v>
      </c>
      <c r="D243" s="17">
        <v>13041.070000000003</v>
      </c>
      <c r="E243" s="17">
        <v>13507.269999999997</v>
      </c>
      <c r="F243" s="17"/>
      <c r="G243" s="17">
        <f t="shared" si="25"/>
        <v>24634.463333333337</v>
      </c>
      <c r="H243" s="15">
        <v>1</v>
      </c>
      <c r="J243" s="17">
        <f t="shared" si="28"/>
        <v>24634.463333333337</v>
      </c>
      <c r="L243" s="4">
        <f t="shared" si="27"/>
        <v>5.8980654672654924E-4</v>
      </c>
      <c r="N243" s="17">
        <f>+L243*(assessment!$J$273*assessment!$F$3)</f>
        <v>16352.348128101969</v>
      </c>
      <c r="P243" s="7">
        <f>+N243/payroll!F243</f>
        <v>1.1484961828690211E-3</v>
      </c>
      <c r="R243" s="17">
        <f>IF(P243&lt;$R$2,N243, +payroll!F243 * $R$2)</f>
        <v>16352.348128101969</v>
      </c>
      <c r="T243" s="6">
        <f t="shared" si="29"/>
        <v>0</v>
      </c>
      <c r="V243">
        <f t="shared" si="30"/>
        <v>1</v>
      </c>
    </row>
    <row r="244" spans="1:22" hidden="1" outlineLevel="1" x14ac:dyDescent="0.2">
      <c r="A244" t="s">
        <v>404</v>
      </c>
      <c r="B244" t="s">
        <v>405</v>
      </c>
      <c r="C244" s="17">
        <v>12334.309999999994</v>
      </c>
      <c r="D244" s="17">
        <v>5751.3200000000006</v>
      </c>
      <c r="E244" s="17">
        <v>-2667.6900000000005</v>
      </c>
      <c r="F244" s="17"/>
      <c r="G244" s="17">
        <f t="shared" si="25"/>
        <v>5139.3133333333308</v>
      </c>
      <c r="H244" s="15">
        <v>1</v>
      </c>
      <c r="J244" s="17">
        <f t="shared" si="28"/>
        <v>5139.3133333333308</v>
      </c>
      <c r="L244" s="4">
        <f t="shared" si="27"/>
        <v>1.2304715587521935E-4</v>
      </c>
      <c r="N244" s="17">
        <f>+L244*(assessment!$J$273*assessment!$F$3)</f>
        <v>3411.4743897159292</v>
      </c>
      <c r="P244" s="7">
        <f>+N244/payroll!F244</f>
        <v>1.0032973153662542E-3</v>
      </c>
      <c r="R244" s="17">
        <f>IF(P244&lt;$R$2,N244, +payroll!F244 * $R$2)</f>
        <v>3411.4743897159292</v>
      </c>
      <c r="T244" s="6">
        <f t="shared" si="29"/>
        <v>0</v>
      </c>
      <c r="V244">
        <f t="shared" si="30"/>
        <v>1</v>
      </c>
    </row>
    <row r="245" spans="1:22" hidden="1" outlineLevel="1" x14ac:dyDescent="0.2">
      <c r="A245" t="s">
        <v>406</v>
      </c>
      <c r="B245" t="s">
        <v>407</v>
      </c>
      <c r="C245" s="17">
        <v>0</v>
      </c>
      <c r="D245" s="17">
        <v>0</v>
      </c>
      <c r="E245" s="17">
        <v>0</v>
      </c>
      <c r="F245" s="17"/>
      <c r="G245" s="17">
        <f t="shared" si="25"/>
        <v>0</v>
      </c>
      <c r="H245" s="15">
        <v>1</v>
      </c>
      <c r="J245" s="17">
        <f t="shared" si="28"/>
        <v>0</v>
      </c>
      <c r="L245" s="4">
        <f t="shared" si="27"/>
        <v>0</v>
      </c>
      <c r="N245" s="17">
        <f>+L245*(assessment!$J$273*assessment!$F$3)</f>
        <v>0</v>
      </c>
      <c r="P245" s="7">
        <f>+N245/payroll!F245</f>
        <v>0</v>
      </c>
      <c r="R245" s="17">
        <f>IF(P245&lt;$R$2,N245, +payroll!F245 * $R$2)</f>
        <v>0</v>
      </c>
      <c r="T245" s="6">
        <f t="shared" si="29"/>
        <v>0</v>
      </c>
      <c r="V245" t="e">
        <f t="shared" si="30"/>
        <v>#DIV/0!</v>
      </c>
    </row>
    <row r="246" spans="1:22" hidden="1" outlineLevel="1" x14ac:dyDescent="0.2">
      <c r="A246" t="s">
        <v>408</v>
      </c>
      <c r="B246" t="s">
        <v>409</v>
      </c>
      <c r="C246" s="17">
        <v>38313.520000000033</v>
      </c>
      <c r="D246" s="17">
        <v>63244.930000000008</v>
      </c>
      <c r="E246" s="17">
        <v>3780.0800000000004</v>
      </c>
      <c r="F246" s="17"/>
      <c r="G246" s="17">
        <f t="shared" si="25"/>
        <v>35112.843333333345</v>
      </c>
      <c r="H246" s="15">
        <v>1</v>
      </c>
      <c r="J246" s="17">
        <f t="shared" si="28"/>
        <v>35112.843333333345</v>
      </c>
      <c r="L246" s="4">
        <f t="shared" si="27"/>
        <v>8.4068341948253004E-4</v>
      </c>
      <c r="N246" s="17">
        <f>+L246*(assessment!$J$273*assessment!$F$3)</f>
        <v>23307.893100201672</v>
      </c>
      <c r="P246" s="7">
        <f>+N246/payroll!F246</f>
        <v>3.5390705648446902E-3</v>
      </c>
      <c r="R246" s="17">
        <f>IF(P246&lt;$R$2,N246, +payroll!F246 * $R$2)</f>
        <v>23307.893100201672</v>
      </c>
      <c r="T246" s="6">
        <f t="shared" si="29"/>
        <v>0</v>
      </c>
      <c r="V246">
        <f t="shared" si="30"/>
        <v>1</v>
      </c>
    </row>
    <row r="247" spans="1:22" hidden="1" outlineLevel="1" x14ac:dyDescent="0.2">
      <c r="A247" t="s">
        <v>410</v>
      </c>
      <c r="B247" t="s">
        <v>411</v>
      </c>
      <c r="C247" s="17">
        <v>2527.9299999999998</v>
      </c>
      <c r="D247" s="17">
        <v>1739.74</v>
      </c>
      <c r="E247" s="17">
        <v>2605.6100000000006</v>
      </c>
      <c r="F247" s="17"/>
      <c r="G247" s="17">
        <f t="shared" si="25"/>
        <v>2291.0933333333337</v>
      </c>
      <c r="H247" s="15">
        <v>1</v>
      </c>
      <c r="J247" s="17">
        <f t="shared" si="28"/>
        <v>2291.0933333333337</v>
      </c>
      <c r="L247" s="4">
        <f t="shared" si="27"/>
        <v>5.4854121596920738E-5</v>
      </c>
      <c r="N247" s="17">
        <f>+L247*(assessment!$J$273*assessment!$F$3)</f>
        <v>1520.8269518072268</v>
      </c>
      <c r="P247" s="7">
        <f>+N247/payroll!F247</f>
        <v>1.246299037853936E-4</v>
      </c>
      <c r="R247" s="17">
        <f>IF(P247&lt;$R$2,N247, +payroll!F247 * $R$2)</f>
        <v>1520.8269518072268</v>
      </c>
      <c r="T247" s="6">
        <f t="shared" si="29"/>
        <v>0</v>
      </c>
      <c r="V247">
        <f t="shared" si="30"/>
        <v>1</v>
      </c>
    </row>
    <row r="248" spans="1:22" hidden="1" outlineLevel="1" x14ac:dyDescent="0.2">
      <c r="A248" t="s">
        <v>412</v>
      </c>
      <c r="B248" t="s">
        <v>413</v>
      </c>
      <c r="C248" s="17">
        <v>0</v>
      </c>
      <c r="D248" s="17">
        <v>0</v>
      </c>
      <c r="E248" s="17">
        <v>0</v>
      </c>
      <c r="F248" s="17"/>
      <c r="G248" s="17">
        <f t="shared" si="25"/>
        <v>0</v>
      </c>
      <c r="H248" s="15">
        <v>1</v>
      </c>
      <c r="J248" s="17">
        <f t="shared" si="28"/>
        <v>0</v>
      </c>
      <c r="L248" s="4">
        <f t="shared" si="27"/>
        <v>0</v>
      </c>
      <c r="N248" s="17">
        <f>+L248*(assessment!$J$273*assessment!$F$3)</f>
        <v>0</v>
      </c>
      <c r="P248" s="7">
        <f>+N248/payroll!F248</f>
        <v>0</v>
      </c>
      <c r="R248" s="17">
        <f>IF(P248&lt;$R$2,N248, +payroll!F248 * $R$2)</f>
        <v>0</v>
      </c>
      <c r="T248" s="6">
        <f t="shared" si="29"/>
        <v>0</v>
      </c>
      <c r="V248" t="e">
        <f t="shared" si="30"/>
        <v>#DIV/0!</v>
      </c>
    </row>
    <row r="249" spans="1:22" hidden="1" outlineLevel="1" x14ac:dyDescent="0.2">
      <c r="A249" t="s">
        <v>414</v>
      </c>
      <c r="B249" t="s">
        <v>415</v>
      </c>
      <c r="C249" s="17">
        <v>0</v>
      </c>
      <c r="D249" s="17">
        <v>0</v>
      </c>
      <c r="E249" s="17">
        <v>0</v>
      </c>
      <c r="F249" s="17"/>
      <c r="G249" s="17">
        <f t="shared" si="25"/>
        <v>0</v>
      </c>
      <c r="H249" s="15">
        <v>1</v>
      </c>
      <c r="J249" s="17">
        <f t="shared" si="28"/>
        <v>0</v>
      </c>
      <c r="L249" s="4">
        <f t="shared" si="27"/>
        <v>0</v>
      </c>
      <c r="N249" s="17">
        <f>+L249*(assessment!$J$273*assessment!$F$3)</f>
        <v>0</v>
      </c>
      <c r="P249" s="7">
        <f>+N249/payroll!F249</f>
        <v>0</v>
      </c>
      <c r="R249" s="17">
        <f>IF(P249&lt;$R$2,N249, +payroll!F249 * $R$2)</f>
        <v>0</v>
      </c>
      <c r="T249" s="6">
        <f t="shared" si="29"/>
        <v>0</v>
      </c>
      <c r="V249" t="e">
        <f t="shared" si="30"/>
        <v>#DIV/0!</v>
      </c>
    </row>
    <row r="250" spans="1:22" hidden="1" outlineLevel="1" x14ac:dyDescent="0.2">
      <c r="A250" t="s">
        <v>416</v>
      </c>
      <c r="B250" t="s">
        <v>417</v>
      </c>
      <c r="C250" s="17">
        <v>25001.8</v>
      </c>
      <c r="D250" s="17">
        <v>9244.6299999999992</v>
      </c>
      <c r="E250" s="17">
        <v>13841.560000000001</v>
      </c>
      <c r="F250" s="17"/>
      <c r="G250" s="17">
        <f t="shared" si="25"/>
        <v>16029.330000000002</v>
      </c>
      <c r="H250" s="15">
        <v>1</v>
      </c>
      <c r="J250" s="17">
        <f t="shared" si="28"/>
        <v>16029.330000000002</v>
      </c>
      <c r="L250" s="4">
        <f t="shared" si="27"/>
        <v>3.8377957115256594E-4</v>
      </c>
      <c r="N250" s="17">
        <f>+L250*(assessment!$J$273*assessment!$F$3)</f>
        <v>10640.263636900636</v>
      </c>
      <c r="P250" s="7">
        <f>+N250/payroll!F250</f>
        <v>5.2650746363298046E-3</v>
      </c>
      <c r="R250" s="17">
        <f>IF(P250&lt;$R$2,N250, +payroll!F250 * $R$2)</f>
        <v>10640.263636900636</v>
      </c>
      <c r="T250" s="6">
        <f t="shared" si="29"/>
        <v>0</v>
      </c>
      <c r="V250">
        <f t="shared" si="30"/>
        <v>1</v>
      </c>
    </row>
    <row r="251" spans="1:22" hidden="1" outlineLevel="1" x14ac:dyDescent="0.2">
      <c r="A251" t="s">
        <v>418</v>
      </c>
      <c r="B251" t="s">
        <v>419</v>
      </c>
      <c r="C251" s="17">
        <v>0</v>
      </c>
      <c r="D251" s="17">
        <v>0</v>
      </c>
      <c r="E251" s="17">
        <v>0</v>
      </c>
      <c r="F251" s="17"/>
      <c r="G251" s="17">
        <f t="shared" si="25"/>
        <v>0</v>
      </c>
      <c r="H251" s="15">
        <v>1</v>
      </c>
      <c r="J251" s="17">
        <f t="shared" si="28"/>
        <v>0</v>
      </c>
      <c r="L251" s="4">
        <f t="shared" si="27"/>
        <v>0</v>
      </c>
      <c r="N251" s="17">
        <f>+L251*(assessment!$J$273*assessment!$F$3)</f>
        <v>0</v>
      </c>
      <c r="P251" s="7">
        <f>+N251/payroll!F251</f>
        <v>0</v>
      </c>
      <c r="R251" s="17">
        <f>IF(P251&lt;$R$2,N251, +payroll!F251 * $R$2)</f>
        <v>0</v>
      </c>
      <c r="T251" s="6">
        <f t="shared" si="29"/>
        <v>0</v>
      </c>
      <c r="V251" t="e">
        <f t="shared" si="30"/>
        <v>#DIV/0!</v>
      </c>
    </row>
    <row r="252" spans="1:22" hidden="1" outlineLevel="1" x14ac:dyDescent="0.2">
      <c r="A252" t="s">
        <v>420</v>
      </c>
      <c r="B252" t="s">
        <v>421</v>
      </c>
      <c r="C252" s="17">
        <v>0</v>
      </c>
      <c r="D252" s="17">
        <v>0</v>
      </c>
      <c r="E252" s="17">
        <v>0</v>
      </c>
      <c r="F252" s="17"/>
      <c r="G252" s="17">
        <f t="shared" si="25"/>
        <v>0</v>
      </c>
      <c r="H252" s="15">
        <v>1</v>
      </c>
      <c r="J252" s="17">
        <f t="shared" si="28"/>
        <v>0</v>
      </c>
      <c r="L252" s="4">
        <f t="shared" si="27"/>
        <v>0</v>
      </c>
      <c r="N252" s="17">
        <f>+L252*(assessment!$J$273*assessment!$F$3)</f>
        <v>0</v>
      </c>
      <c r="P252" s="7">
        <f>+N252/payroll!F252</f>
        <v>0</v>
      </c>
      <c r="R252" s="17">
        <f>IF(P252&lt;$R$2,N252, +payroll!F252 * $R$2)</f>
        <v>0</v>
      </c>
      <c r="T252" s="6">
        <f t="shared" si="29"/>
        <v>0</v>
      </c>
      <c r="V252" t="e">
        <f t="shared" si="30"/>
        <v>#DIV/0!</v>
      </c>
    </row>
    <row r="253" spans="1:22" hidden="1" outlineLevel="1" x14ac:dyDescent="0.2">
      <c r="A253" t="s">
        <v>422</v>
      </c>
      <c r="B253" t="s">
        <v>423</v>
      </c>
      <c r="C253" s="17">
        <v>952.51</v>
      </c>
      <c r="D253" s="17">
        <v>0</v>
      </c>
      <c r="E253" s="17">
        <v>0</v>
      </c>
      <c r="F253" s="17"/>
      <c r="G253" s="17">
        <f t="shared" si="25"/>
        <v>317.50333333333333</v>
      </c>
      <c r="H253" s="15">
        <v>1</v>
      </c>
      <c r="J253" s="17">
        <f t="shared" si="28"/>
        <v>317.50333333333333</v>
      </c>
      <c r="L253" s="4">
        <f t="shared" si="27"/>
        <v>7.6017708229961481E-6</v>
      </c>
      <c r="N253" s="17">
        <f>+L253*(assessment!$J$273*assessment!$F$3)</f>
        <v>210.7586014051372</v>
      </c>
      <c r="P253" s="7">
        <f>+N253/payroll!F253</f>
        <v>7.6286993935516364E-5</v>
      </c>
      <c r="R253" s="17">
        <f>IF(P253&lt;$R$2,N253, +payroll!F253 * $R$2)</f>
        <v>210.7586014051372</v>
      </c>
      <c r="T253" s="6">
        <f t="shared" si="29"/>
        <v>0</v>
      </c>
      <c r="V253">
        <f t="shared" si="30"/>
        <v>1</v>
      </c>
    </row>
    <row r="254" spans="1:22" hidden="1" outlineLevel="1" x14ac:dyDescent="0.2">
      <c r="A254" t="s">
        <v>424</v>
      </c>
      <c r="B254" t="s">
        <v>425</v>
      </c>
      <c r="C254" s="17">
        <v>0</v>
      </c>
      <c r="D254" s="17">
        <v>0</v>
      </c>
      <c r="E254" s="17">
        <v>0</v>
      </c>
      <c r="F254" s="17"/>
      <c r="G254" s="17">
        <f t="shared" si="25"/>
        <v>0</v>
      </c>
      <c r="H254" s="15">
        <v>1</v>
      </c>
      <c r="J254" s="17">
        <f t="shared" si="28"/>
        <v>0</v>
      </c>
      <c r="L254" s="4">
        <f t="shared" si="27"/>
        <v>0</v>
      </c>
      <c r="N254" s="17">
        <f>+L254*(assessment!$J$273*assessment!$F$3)</f>
        <v>0</v>
      </c>
      <c r="P254" s="7">
        <f>+N254/payroll!F254</f>
        <v>0</v>
      </c>
      <c r="R254" s="17">
        <f>IF(P254&lt;$R$2,N254, +payroll!F254 * $R$2)</f>
        <v>0</v>
      </c>
      <c r="T254" s="6">
        <f t="shared" si="29"/>
        <v>0</v>
      </c>
      <c r="V254" t="e">
        <f t="shared" si="30"/>
        <v>#DIV/0!</v>
      </c>
    </row>
    <row r="255" spans="1:22" hidden="1" outlineLevel="1" x14ac:dyDescent="0.2">
      <c r="A255" t="s">
        <v>426</v>
      </c>
      <c r="B255" t="s">
        <v>427</v>
      </c>
      <c r="C255" s="17">
        <v>4999.72</v>
      </c>
      <c r="D255" s="17">
        <v>0</v>
      </c>
      <c r="E255" s="17">
        <v>230.69</v>
      </c>
      <c r="F255" s="17"/>
      <c r="G255" s="17">
        <f t="shared" si="25"/>
        <v>1743.47</v>
      </c>
      <c r="H255" s="15">
        <v>1</v>
      </c>
      <c r="J255" s="17">
        <f t="shared" si="28"/>
        <v>1743.47</v>
      </c>
      <c r="L255" s="4">
        <f t="shared" si="27"/>
        <v>4.1742740895431318E-5</v>
      </c>
      <c r="N255" s="17">
        <f>+L255*(assessment!$J$273*assessment!$F$3)</f>
        <v>1157.3147750421977</v>
      </c>
      <c r="P255" s="7">
        <f>+N255/payroll!F255</f>
        <v>6.2621057472583006E-4</v>
      </c>
      <c r="R255" s="17">
        <f>IF(P255&lt;$R$2,N255, +payroll!F255 * $R$2)</f>
        <v>1157.3147750421977</v>
      </c>
      <c r="T255" s="6">
        <f t="shared" si="29"/>
        <v>0</v>
      </c>
      <c r="V255">
        <f t="shared" si="30"/>
        <v>1</v>
      </c>
    </row>
    <row r="256" spans="1:22" hidden="1" outlineLevel="1" x14ac:dyDescent="0.2">
      <c r="A256" t="s">
        <v>428</v>
      </c>
      <c r="B256" t="s">
        <v>429</v>
      </c>
      <c r="C256" s="17">
        <v>0</v>
      </c>
      <c r="D256" s="17">
        <v>0</v>
      </c>
      <c r="E256" s="17">
        <v>0</v>
      </c>
      <c r="F256" s="17"/>
      <c r="G256" s="17">
        <f t="shared" si="25"/>
        <v>0</v>
      </c>
      <c r="H256" s="15">
        <v>1</v>
      </c>
      <c r="J256" s="17">
        <f t="shared" si="28"/>
        <v>0</v>
      </c>
      <c r="L256" s="4">
        <f t="shared" si="27"/>
        <v>0</v>
      </c>
      <c r="N256" s="17">
        <f>+L256*(assessment!$J$273*assessment!$F$3)</f>
        <v>0</v>
      </c>
      <c r="P256" s="7">
        <f>+N256/payroll!F256</f>
        <v>0</v>
      </c>
      <c r="R256" s="17">
        <f>IF(P256&lt;$R$2,N256, +payroll!F256 * $R$2)</f>
        <v>0</v>
      </c>
      <c r="T256" s="6">
        <f t="shared" si="29"/>
        <v>0</v>
      </c>
      <c r="V256" t="e">
        <f t="shared" si="30"/>
        <v>#DIV/0!</v>
      </c>
    </row>
    <row r="257" spans="1:22" hidden="1" outlineLevel="1" x14ac:dyDescent="0.2">
      <c r="A257" t="s">
        <v>430</v>
      </c>
      <c r="B257" t="s">
        <v>431</v>
      </c>
      <c r="C257" s="17">
        <v>0</v>
      </c>
      <c r="D257" s="17">
        <v>0</v>
      </c>
      <c r="E257" s="17">
        <v>0</v>
      </c>
      <c r="F257" s="17"/>
      <c r="G257" s="17">
        <f t="shared" si="25"/>
        <v>0</v>
      </c>
      <c r="H257" s="15">
        <v>1</v>
      </c>
      <c r="J257" s="17">
        <f t="shared" si="28"/>
        <v>0</v>
      </c>
      <c r="L257" s="4">
        <f t="shared" si="27"/>
        <v>0</v>
      </c>
      <c r="N257" s="17">
        <f>+L257*(assessment!$J$273*assessment!$F$3)</f>
        <v>0</v>
      </c>
      <c r="P257" s="7">
        <f>+N257/payroll!F257</f>
        <v>0</v>
      </c>
      <c r="R257" s="17">
        <f>IF(P257&lt;$R$2,N257, +payroll!F257 * $R$2)</f>
        <v>0</v>
      </c>
      <c r="T257" s="6">
        <f t="shared" si="29"/>
        <v>0</v>
      </c>
      <c r="V257" t="e">
        <f t="shared" si="30"/>
        <v>#DIV/0!</v>
      </c>
    </row>
    <row r="258" spans="1:22" hidden="1" outlineLevel="1" x14ac:dyDescent="0.2">
      <c r="A258" t="s">
        <v>432</v>
      </c>
      <c r="B258" t="s">
        <v>433</v>
      </c>
      <c r="C258" s="17">
        <v>0</v>
      </c>
      <c r="D258" s="17">
        <v>0</v>
      </c>
      <c r="E258" s="17">
        <v>0</v>
      </c>
      <c r="F258" s="17"/>
      <c r="G258" s="17">
        <f t="shared" si="25"/>
        <v>0</v>
      </c>
      <c r="H258" s="15">
        <v>1</v>
      </c>
      <c r="J258" s="17">
        <f t="shared" si="28"/>
        <v>0</v>
      </c>
      <c r="L258" s="4">
        <f t="shared" si="27"/>
        <v>0</v>
      </c>
      <c r="N258" s="17">
        <f>+L258*(assessment!$J$273*assessment!$F$3)</f>
        <v>0</v>
      </c>
      <c r="P258" s="7">
        <f>+N258/payroll!F258</f>
        <v>0</v>
      </c>
      <c r="R258" s="17">
        <f>IF(P258&lt;$R$2,N258, +payroll!F258 * $R$2)</f>
        <v>0</v>
      </c>
      <c r="T258" s="6">
        <f t="shared" si="29"/>
        <v>0</v>
      </c>
      <c r="V258" t="e">
        <f t="shared" si="30"/>
        <v>#DIV/0!</v>
      </c>
    </row>
    <row r="259" spans="1:22" hidden="1" outlineLevel="1" x14ac:dyDescent="0.2">
      <c r="A259" t="s">
        <v>434</v>
      </c>
      <c r="B259" t="s">
        <v>435</v>
      </c>
      <c r="C259" s="17">
        <v>2927.81</v>
      </c>
      <c r="D259" s="17">
        <v>587.82999999999993</v>
      </c>
      <c r="E259" s="17">
        <v>2150.13</v>
      </c>
      <c r="F259" s="17"/>
      <c r="G259" s="17">
        <f t="shared" si="25"/>
        <v>1888.5900000000001</v>
      </c>
      <c r="H259" s="15">
        <v>1</v>
      </c>
      <c r="J259" s="17">
        <f t="shared" si="28"/>
        <v>1888.5900000000001</v>
      </c>
      <c r="L259" s="4">
        <f t="shared" si="27"/>
        <v>4.521725239189813E-5</v>
      </c>
      <c r="N259" s="17">
        <f>+L259*(assessment!$J$273*assessment!$F$3)</f>
        <v>1253.6453801883281</v>
      </c>
      <c r="P259" s="7">
        <f>+N259/payroll!F259</f>
        <v>2.7689040764704856E-4</v>
      </c>
      <c r="R259" s="17">
        <f>IF(P259&lt;$R$2,N259, +payroll!F259 * $R$2)</f>
        <v>1253.6453801883281</v>
      </c>
      <c r="T259" s="6">
        <f t="shared" si="29"/>
        <v>0</v>
      </c>
      <c r="V259">
        <f t="shared" si="30"/>
        <v>1</v>
      </c>
    </row>
    <row r="260" spans="1:22" hidden="1" outlineLevel="1" x14ac:dyDescent="0.2">
      <c r="A260" t="s">
        <v>436</v>
      </c>
      <c r="B260" t="s">
        <v>437</v>
      </c>
      <c r="C260" s="17">
        <v>0</v>
      </c>
      <c r="D260" s="17">
        <v>0</v>
      </c>
      <c r="E260" s="17">
        <v>0</v>
      </c>
      <c r="F260" s="17"/>
      <c r="G260" s="17">
        <f t="shared" si="25"/>
        <v>0</v>
      </c>
      <c r="H260" s="15">
        <v>1</v>
      </c>
      <c r="J260" s="17">
        <f t="shared" si="28"/>
        <v>0</v>
      </c>
      <c r="L260" s="4">
        <f t="shared" si="27"/>
        <v>0</v>
      </c>
      <c r="N260" s="17">
        <f>+L260*(assessment!$J$273*assessment!$F$3)</f>
        <v>0</v>
      </c>
      <c r="P260" s="7">
        <f>+N260/payroll!F260</f>
        <v>0</v>
      </c>
      <c r="R260" s="17">
        <f>IF(P260&lt;$R$2,N260, +payroll!F260 * $R$2)</f>
        <v>0</v>
      </c>
      <c r="T260" s="6">
        <f t="shared" si="29"/>
        <v>0</v>
      </c>
      <c r="V260" t="e">
        <f t="shared" si="30"/>
        <v>#DIV/0!</v>
      </c>
    </row>
    <row r="261" spans="1:22" hidden="1" outlineLevel="1" x14ac:dyDescent="0.2">
      <c r="A261" t="s">
        <v>438</v>
      </c>
      <c r="B261" t="s">
        <v>439</v>
      </c>
      <c r="C261" s="17">
        <v>0</v>
      </c>
      <c r="D261" s="17">
        <v>0</v>
      </c>
      <c r="E261" s="17">
        <v>0</v>
      </c>
      <c r="F261" s="17"/>
      <c r="G261" s="17">
        <f t="shared" si="25"/>
        <v>0</v>
      </c>
      <c r="H261" s="15">
        <v>1</v>
      </c>
      <c r="J261" s="17">
        <f t="shared" si="28"/>
        <v>0</v>
      </c>
      <c r="L261" s="4">
        <f t="shared" si="27"/>
        <v>0</v>
      </c>
      <c r="N261" s="17">
        <f>+L261*(assessment!$J$273*assessment!$F$3)</f>
        <v>0</v>
      </c>
      <c r="P261" s="7">
        <f>+N261/payroll!F261</f>
        <v>0</v>
      </c>
      <c r="R261" s="17">
        <f>IF(P261&lt;$R$2,N261, +payroll!F261 * $R$2)</f>
        <v>0</v>
      </c>
      <c r="T261" s="6">
        <f t="shared" si="29"/>
        <v>0</v>
      </c>
      <c r="V261" t="e">
        <f t="shared" si="30"/>
        <v>#DIV/0!</v>
      </c>
    </row>
    <row r="262" spans="1:22" hidden="1" outlineLevel="1" x14ac:dyDescent="0.2">
      <c r="A262" t="s">
        <v>440</v>
      </c>
      <c r="B262" t="s">
        <v>441</v>
      </c>
      <c r="C262" s="23">
        <v>0</v>
      </c>
      <c r="D262" s="23">
        <v>0</v>
      </c>
      <c r="E262" s="23">
        <v>0</v>
      </c>
      <c r="F262" s="17"/>
      <c r="G262" s="23">
        <f>IF(SUM(C262:E262)&gt;0,AVERAGE(C262:E262),0)</f>
        <v>0</v>
      </c>
      <c r="H262" s="15">
        <v>1</v>
      </c>
      <c r="J262" s="23">
        <f t="shared" si="28"/>
        <v>0</v>
      </c>
      <c r="L262" s="29">
        <f t="shared" si="27"/>
        <v>0</v>
      </c>
      <c r="N262" s="23">
        <f>+L262*(assessment!$J$273*assessment!$F$3)</f>
        <v>0</v>
      </c>
      <c r="P262" s="31">
        <f>+N262/payroll!F262</f>
        <v>0</v>
      </c>
      <c r="R262" s="23">
        <f>IF(P262&lt;$R$2,N262, +payroll!F262 * $R$2)</f>
        <v>0</v>
      </c>
      <c r="T262" s="30">
        <f t="shared" si="29"/>
        <v>0</v>
      </c>
      <c r="V262" t="e">
        <f t="shared" si="30"/>
        <v>#DIV/0!</v>
      </c>
    </row>
    <row r="263" spans="1:22" collapsed="1" x14ac:dyDescent="0.2">
      <c r="B263" t="s">
        <v>485</v>
      </c>
      <c r="C263" s="17">
        <f>SUBTOTAL(9,C142:C262)</f>
        <v>544845.66000000015</v>
      </c>
      <c r="D263" s="17">
        <f>SUBTOTAL(9,D142:D262)</f>
        <v>765276.73999999964</v>
      </c>
      <c r="E263" s="17">
        <f>SUBTOTAL(9,E142:E262)</f>
        <v>598496.32999999996</v>
      </c>
      <c r="F263" s="17"/>
      <c r="G263" s="17">
        <f>SUBTOTAL(9,G142:G262)</f>
        <v>642953.55000000005</v>
      </c>
      <c r="H263" s="15">
        <f>+J263/G263</f>
        <v>1</v>
      </c>
      <c r="J263" s="17">
        <f>SUBTOTAL(9,J142:J262)</f>
        <v>642953.55000000005</v>
      </c>
      <c r="L263" s="4">
        <f>SUBTOTAL(9,L142:L262)</f>
        <v>1.5393808580272525E-2</v>
      </c>
      <c r="N263" s="17">
        <f>SUBTOTAL(9,N142:N262)</f>
        <v>426792.34118214378</v>
      </c>
      <c r="P263" s="7">
        <f>+N263/payroll!F263</f>
        <v>1.5960563970947709E-3</v>
      </c>
      <c r="R263" s="17">
        <f>SUBTOTAL(9,R142:R262)</f>
        <v>426792.34118214378</v>
      </c>
      <c r="T263" s="6">
        <f>SUBTOTAL(9,T142:T262)</f>
        <v>0</v>
      </c>
      <c r="V263">
        <f>+R263/N263</f>
        <v>1</v>
      </c>
    </row>
    <row r="264" spans="1:22" x14ac:dyDescent="0.2">
      <c r="C264" s="17"/>
      <c r="D264" s="17"/>
      <c r="E264" s="17"/>
      <c r="F264" s="17"/>
      <c r="G264" s="17"/>
      <c r="J264" s="17"/>
      <c r="N264" s="17"/>
      <c r="R264" s="17"/>
      <c r="T264" s="8"/>
    </row>
    <row r="265" spans="1:22" ht="13.5" thickBot="1" x14ac:dyDescent="0.25">
      <c r="C265" s="18">
        <f>SUBTOTAL(9,C4:C264)</f>
        <v>42588655.579999931</v>
      </c>
      <c r="D265" s="18">
        <f>SUBTOTAL(9,D4:D264)</f>
        <v>43792593.659999788</v>
      </c>
      <c r="E265" s="18">
        <f>SUBTOTAL(9,E4:E264)</f>
        <v>38899516.470000081</v>
      </c>
      <c r="F265" s="17"/>
      <c r="G265" s="18">
        <f>SUBTOTAL(9,G4:G264)</f>
        <v>41767022.543333285</v>
      </c>
      <c r="H265" s="15">
        <f>+J265/G265</f>
        <v>1</v>
      </c>
      <c r="J265" s="18">
        <f>SUBTOTAL(9,J4:J264)</f>
        <v>41767022.543333285</v>
      </c>
      <c r="L265" s="19">
        <f>SUBTOTAL(9,L4:L264)</f>
        <v>0.99999999999999889</v>
      </c>
      <c r="N265" s="18">
        <f>SUBTOTAL(9,N5:N264)</f>
        <v>27724934.92799997</v>
      </c>
      <c r="P265" s="7">
        <f>+N265/payroll!F265</f>
        <v>3.3182569284110372E-3</v>
      </c>
      <c r="R265" s="18">
        <f>SUBTOTAL(9,R5:R264)</f>
        <v>27724934.92799997</v>
      </c>
      <c r="T265" s="6">
        <f>SUBTOTAL(9,T4:T264)</f>
        <v>0</v>
      </c>
    </row>
    <row r="266" spans="1:22" ht="13.5" thickTop="1" x14ac:dyDescent="0.2"/>
    <row r="269" spans="1:22" x14ac:dyDescent="0.2">
      <c r="E269" s="17"/>
    </row>
  </sheetData>
  <autoFilter ref="C3:E262"/>
  <phoneticPr fontId="6" type="noConversion"/>
  <printOptions horizontalCentered="1"/>
  <pageMargins left="0.25" right="0.25" top="0.5" bottom="0.5" header="0.25" footer="0.25"/>
  <pageSetup scale="90" orientation="landscape" horizontalDpi="4294967292" r:id="rId1"/>
  <headerFooter alignWithMargins="0">
    <oddHeader>&amp;C&amp;"Arial,Bold"&amp;11Claim Costs (Payout) Data
FY 2014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invoices</vt:lpstr>
      <vt:lpstr>assessment</vt:lpstr>
      <vt:lpstr>payroll</vt:lpstr>
      <vt:lpstr>IFR</vt:lpstr>
      <vt:lpstr>claims</vt:lpstr>
      <vt:lpstr>costs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Stuart Cargile</cp:lastModifiedBy>
  <cp:lastPrinted>2014-05-01T20:33:06Z</cp:lastPrinted>
  <dcterms:created xsi:type="dcterms:W3CDTF">2001-09-27T20:26:12Z</dcterms:created>
  <dcterms:modified xsi:type="dcterms:W3CDTF">2014-05-01T20:33:33Z</dcterms:modified>
</cp:coreProperties>
</file>