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Common\Web Content\Assessments\"/>
    </mc:Choice>
  </mc:AlternateContent>
  <xr:revisionPtr revIDLastSave="0" documentId="8_{4C51287E-7596-4C4D-8F74-C97C43EB92AF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assessment!$V$5:$V$260</definedName>
    <definedName name="_xlnm._FilterDatabase" localSheetId="4" hidden="1">claims!$A$3:$AC$260</definedName>
    <definedName name="_xlnm._FilterDatabase" localSheetId="5" hidden="1">costs!$A$2:$E$260</definedName>
    <definedName name="_xlnm._FilterDatabase" localSheetId="3" hidden="1">IFR!#REF!</definedName>
    <definedName name="_xlnm._FilterDatabase" localSheetId="0" hidden="1">invoices!#REF!</definedName>
    <definedName name="_xlnm._FilterDatabase" localSheetId="2" hidden="1">payroll!$A$2:$I$261</definedName>
    <definedName name="_xlnm.Print_Area" localSheetId="1">assessment!$A$1:$T$271</definedName>
    <definedName name="_xlnm.Print_Area" localSheetId="4">claims!$A$1:$Z$268</definedName>
    <definedName name="_xlnm.Print_Area" localSheetId="5">costs!$A$1:$T$263</definedName>
    <definedName name="_xlnm.Print_Area" localSheetId="3">IFR!$A$1:$AD$263</definedName>
    <definedName name="_xlnm.Print_Area" localSheetId="2">payroll!$A$4:$G$263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1" i="5" l="1"/>
  <c r="G6" i="5" l="1"/>
  <c r="J6" i="5" s="1"/>
  <c r="G7" i="5"/>
  <c r="J7" i="5" s="1"/>
  <c r="G8" i="5"/>
  <c r="J8" i="5" s="1"/>
  <c r="G9" i="5"/>
  <c r="J9" i="5" s="1"/>
  <c r="G10" i="5"/>
  <c r="J10" i="5" s="1"/>
  <c r="G11" i="5"/>
  <c r="J11" i="5" s="1"/>
  <c r="G12" i="5"/>
  <c r="J12" i="5" s="1"/>
  <c r="G13" i="5"/>
  <c r="J13" i="5" s="1"/>
  <c r="G14" i="5"/>
  <c r="J14" i="5" s="1"/>
  <c r="G15" i="5"/>
  <c r="J15" i="5" s="1"/>
  <c r="G16" i="5"/>
  <c r="J16" i="5" s="1"/>
  <c r="G17" i="5"/>
  <c r="J17" i="5" s="1"/>
  <c r="G18" i="5"/>
  <c r="J18" i="5" s="1"/>
  <c r="G19" i="5"/>
  <c r="J19" i="5" s="1"/>
  <c r="G20" i="5"/>
  <c r="J20" i="5" s="1"/>
  <c r="G21" i="5"/>
  <c r="J21" i="5" s="1"/>
  <c r="G22" i="5"/>
  <c r="J22" i="5" s="1"/>
  <c r="G23" i="5"/>
  <c r="J23" i="5" s="1"/>
  <c r="G24" i="5"/>
  <c r="J24" i="5" s="1"/>
  <c r="G25" i="5"/>
  <c r="J25" i="5" s="1"/>
  <c r="G26" i="5"/>
  <c r="J26" i="5" s="1"/>
  <c r="G27" i="5"/>
  <c r="J27" i="5" s="1"/>
  <c r="G28" i="5"/>
  <c r="J28" i="5" s="1"/>
  <c r="G29" i="5"/>
  <c r="J29" i="5" s="1"/>
  <c r="G30" i="5"/>
  <c r="J30" i="5" s="1"/>
  <c r="G31" i="5"/>
  <c r="J31" i="5" s="1"/>
  <c r="G32" i="5"/>
  <c r="J32" i="5" s="1"/>
  <c r="G33" i="5"/>
  <c r="J33" i="5" s="1"/>
  <c r="G34" i="5"/>
  <c r="J34" i="5" s="1"/>
  <c r="G35" i="5"/>
  <c r="J35" i="5" s="1"/>
  <c r="G36" i="5"/>
  <c r="J36" i="5" s="1"/>
  <c r="G37" i="5"/>
  <c r="J37" i="5" s="1"/>
  <c r="G38" i="5"/>
  <c r="J38" i="5" s="1"/>
  <c r="G39" i="5"/>
  <c r="J39" i="5" s="1"/>
  <c r="G40" i="5"/>
  <c r="J40" i="5" s="1"/>
  <c r="G41" i="5"/>
  <c r="J41" i="5" s="1"/>
  <c r="G42" i="5"/>
  <c r="J42" i="5" s="1"/>
  <c r="G43" i="5"/>
  <c r="J43" i="5" s="1"/>
  <c r="G44" i="5"/>
  <c r="J44" i="5" s="1"/>
  <c r="G45" i="5"/>
  <c r="J45" i="5" s="1"/>
  <c r="G46" i="5"/>
  <c r="J46" i="5" s="1"/>
  <c r="G47" i="5"/>
  <c r="J47" i="5" s="1"/>
  <c r="G48" i="5"/>
  <c r="J48" i="5" s="1"/>
  <c r="G49" i="5"/>
  <c r="J49" i="5" s="1"/>
  <c r="G50" i="5"/>
  <c r="J50" i="5" s="1"/>
  <c r="G51" i="5"/>
  <c r="J51" i="5" s="1"/>
  <c r="G52" i="5"/>
  <c r="J52" i="5" s="1"/>
  <c r="G53" i="5"/>
  <c r="J53" i="5" s="1"/>
  <c r="G54" i="5"/>
  <c r="J54" i="5" s="1"/>
  <c r="G55" i="5"/>
  <c r="J55" i="5" s="1"/>
  <c r="G56" i="5"/>
  <c r="J56" i="5" s="1"/>
  <c r="G57" i="5"/>
  <c r="J57" i="5" s="1"/>
  <c r="G58" i="5"/>
  <c r="J58" i="5" s="1"/>
  <c r="G59" i="5"/>
  <c r="J59" i="5" s="1"/>
  <c r="G60" i="5"/>
  <c r="J60" i="5" s="1"/>
  <c r="G61" i="5"/>
  <c r="J61" i="5" s="1"/>
  <c r="G62" i="5"/>
  <c r="J62" i="5" s="1"/>
  <c r="G63" i="5"/>
  <c r="J63" i="5" s="1"/>
  <c r="G64" i="5"/>
  <c r="J64" i="5" s="1"/>
  <c r="G65" i="5"/>
  <c r="J65" i="5" s="1"/>
  <c r="G66" i="5"/>
  <c r="J66" i="5" s="1"/>
  <c r="G67" i="5"/>
  <c r="J67" i="5" s="1"/>
  <c r="G68" i="5"/>
  <c r="J68" i="5" s="1"/>
  <c r="G69" i="5"/>
  <c r="J69" i="5" s="1"/>
  <c r="G70" i="5"/>
  <c r="J70" i="5" s="1"/>
  <c r="G71" i="5"/>
  <c r="J71" i="5" s="1"/>
  <c r="G72" i="5"/>
  <c r="J72" i="5" s="1"/>
  <c r="G73" i="5"/>
  <c r="J73" i="5" s="1"/>
  <c r="G74" i="5"/>
  <c r="J74" i="5" s="1"/>
  <c r="G75" i="5"/>
  <c r="J75" i="5" s="1"/>
  <c r="G76" i="5"/>
  <c r="J76" i="5" s="1"/>
  <c r="G77" i="5"/>
  <c r="J77" i="5" s="1"/>
  <c r="G78" i="5"/>
  <c r="J78" i="5" s="1"/>
  <c r="G79" i="5"/>
  <c r="J79" i="5" s="1"/>
  <c r="G80" i="5"/>
  <c r="J80" i="5" s="1"/>
  <c r="G81" i="5"/>
  <c r="J81" i="5" s="1"/>
  <c r="G82" i="5"/>
  <c r="J82" i="5" s="1"/>
  <c r="G83" i="5"/>
  <c r="J83" i="5" s="1"/>
  <c r="G84" i="5"/>
  <c r="J84" i="5" s="1"/>
  <c r="G86" i="5"/>
  <c r="J86" i="5" s="1"/>
  <c r="G87" i="5"/>
  <c r="J87" i="5" s="1"/>
  <c r="G88" i="5"/>
  <c r="J88" i="5" s="1"/>
  <c r="G85" i="5"/>
  <c r="J85" i="5" s="1"/>
  <c r="G89" i="5"/>
  <c r="J89" i="5" s="1"/>
  <c r="G90" i="5"/>
  <c r="J90" i="5" s="1"/>
  <c r="G91" i="5"/>
  <c r="J91" i="5" s="1"/>
  <c r="G92" i="5"/>
  <c r="J92" i="5" s="1"/>
  <c r="G93" i="5"/>
  <c r="J93" i="5" s="1"/>
  <c r="G94" i="5"/>
  <c r="J94" i="5" s="1"/>
  <c r="G95" i="5"/>
  <c r="J95" i="5" s="1"/>
  <c r="G96" i="5"/>
  <c r="J96" i="5" s="1"/>
  <c r="G97" i="5"/>
  <c r="J97" i="5" s="1"/>
  <c r="G98" i="5"/>
  <c r="J98" i="5" s="1"/>
  <c r="G99" i="5"/>
  <c r="J99" i="5" s="1"/>
  <c r="G100" i="5"/>
  <c r="J100" i="5" s="1"/>
  <c r="G101" i="5"/>
  <c r="J101" i="5" s="1"/>
  <c r="G102" i="5"/>
  <c r="J102" i="5" s="1"/>
  <c r="G103" i="5"/>
  <c r="J103" i="5" s="1"/>
  <c r="G104" i="5"/>
  <c r="J104" i="5" s="1"/>
  <c r="G105" i="5"/>
  <c r="J105" i="5" s="1"/>
  <c r="G106" i="5"/>
  <c r="J106" i="5" s="1"/>
  <c r="G107" i="5"/>
  <c r="J107" i="5" s="1"/>
  <c r="G108" i="5"/>
  <c r="J108" i="5" s="1"/>
  <c r="G109" i="5"/>
  <c r="J109" i="5" s="1"/>
  <c r="G110" i="5"/>
  <c r="J110" i="5" s="1"/>
  <c r="G111" i="5"/>
  <c r="J111" i="5" s="1"/>
  <c r="G112" i="5"/>
  <c r="J112" i="5" s="1"/>
  <c r="G113" i="5"/>
  <c r="J113" i="5" s="1"/>
  <c r="G114" i="5"/>
  <c r="J114" i="5" s="1"/>
  <c r="G115" i="5"/>
  <c r="J115" i="5" s="1"/>
  <c r="G116" i="5"/>
  <c r="J116" i="5" s="1"/>
  <c r="G117" i="5"/>
  <c r="J117" i="5" s="1"/>
  <c r="G118" i="5"/>
  <c r="J118" i="5" s="1"/>
  <c r="G119" i="5"/>
  <c r="J119" i="5" s="1"/>
  <c r="G120" i="5"/>
  <c r="J120" i="5" s="1"/>
  <c r="G121" i="5"/>
  <c r="J121" i="5" s="1"/>
  <c r="G122" i="5"/>
  <c r="J122" i="5" s="1"/>
  <c r="G123" i="5"/>
  <c r="J123" i="5" s="1"/>
  <c r="G124" i="5"/>
  <c r="J124" i="5" s="1"/>
  <c r="G125" i="5"/>
  <c r="J125" i="5" s="1"/>
  <c r="G126" i="5"/>
  <c r="J126" i="5" s="1"/>
  <c r="G127" i="5"/>
  <c r="J127" i="5" s="1"/>
  <c r="G128" i="5"/>
  <c r="J128" i="5" s="1"/>
  <c r="G129" i="5"/>
  <c r="J129" i="5" s="1"/>
  <c r="G130" i="5"/>
  <c r="J130" i="5" s="1"/>
  <c r="G131" i="5"/>
  <c r="J131" i="5" s="1"/>
  <c r="G132" i="5"/>
  <c r="J132" i="5" s="1"/>
  <c r="G133" i="5"/>
  <c r="J133" i="5" s="1"/>
  <c r="G134" i="5"/>
  <c r="J134" i="5" s="1"/>
  <c r="G135" i="5"/>
  <c r="J135" i="5" s="1"/>
  <c r="G136" i="5"/>
  <c r="J136" i="5" s="1"/>
  <c r="G137" i="5"/>
  <c r="J137" i="5" s="1"/>
  <c r="G138" i="5"/>
  <c r="J138" i="5" s="1"/>
  <c r="G139" i="5"/>
  <c r="J139" i="5" s="1"/>
  <c r="G140" i="5"/>
  <c r="J140" i="5" s="1"/>
  <c r="G141" i="5"/>
  <c r="J141" i="5" s="1"/>
  <c r="G142" i="5"/>
  <c r="J142" i="5" s="1"/>
  <c r="G143" i="5"/>
  <c r="J143" i="5" s="1"/>
  <c r="G144" i="5"/>
  <c r="J144" i="5" s="1"/>
  <c r="G145" i="5"/>
  <c r="J145" i="5" s="1"/>
  <c r="G146" i="5"/>
  <c r="J146" i="5" s="1"/>
  <c r="G147" i="5"/>
  <c r="J147" i="5" s="1"/>
  <c r="G148" i="5"/>
  <c r="J148" i="5" s="1"/>
  <c r="G149" i="5"/>
  <c r="J149" i="5" s="1"/>
  <c r="G150" i="5"/>
  <c r="J150" i="5" s="1"/>
  <c r="G151" i="5"/>
  <c r="J151" i="5" s="1"/>
  <c r="G152" i="5"/>
  <c r="J152" i="5" s="1"/>
  <c r="G153" i="5"/>
  <c r="J153" i="5" s="1"/>
  <c r="G154" i="5"/>
  <c r="J154" i="5" s="1"/>
  <c r="G155" i="5"/>
  <c r="J155" i="5" s="1"/>
  <c r="G156" i="5"/>
  <c r="J156" i="5" s="1"/>
  <c r="G157" i="5"/>
  <c r="J157" i="5" s="1"/>
  <c r="G158" i="5"/>
  <c r="J158" i="5" s="1"/>
  <c r="G159" i="5"/>
  <c r="J159" i="5" s="1"/>
  <c r="G160" i="5"/>
  <c r="J160" i="5" s="1"/>
  <c r="G161" i="5"/>
  <c r="J161" i="5" s="1"/>
  <c r="G162" i="5"/>
  <c r="J162" i="5" s="1"/>
  <c r="G163" i="5"/>
  <c r="J163" i="5" s="1"/>
  <c r="G164" i="5"/>
  <c r="J164" i="5" s="1"/>
  <c r="G165" i="5"/>
  <c r="J165" i="5" s="1"/>
  <c r="G166" i="5"/>
  <c r="J166" i="5" s="1"/>
  <c r="G167" i="5"/>
  <c r="J167" i="5" s="1"/>
  <c r="G168" i="5"/>
  <c r="J168" i="5" s="1"/>
  <c r="G169" i="5"/>
  <c r="J169" i="5" s="1"/>
  <c r="G170" i="5"/>
  <c r="J170" i="5" s="1"/>
  <c r="G171" i="5"/>
  <c r="J171" i="5" s="1"/>
  <c r="G172" i="5"/>
  <c r="J172" i="5" s="1"/>
  <c r="G173" i="5"/>
  <c r="J173" i="5" s="1"/>
  <c r="G174" i="5"/>
  <c r="J174" i="5" s="1"/>
  <c r="G175" i="5"/>
  <c r="J175" i="5" s="1"/>
  <c r="G176" i="5"/>
  <c r="J176" i="5" s="1"/>
  <c r="G177" i="5"/>
  <c r="J177" i="5" s="1"/>
  <c r="G178" i="5"/>
  <c r="J178" i="5" s="1"/>
  <c r="G179" i="5"/>
  <c r="J179" i="5" s="1"/>
  <c r="G180" i="5"/>
  <c r="J180" i="5" s="1"/>
  <c r="G181" i="5"/>
  <c r="J181" i="5" s="1"/>
  <c r="G182" i="5"/>
  <c r="J182" i="5" s="1"/>
  <c r="G183" i="5"/>
  <c r="J183" i="5" s="1"/>
  <c r="G184" i="5"/>
  <c r="J184" i="5" s="1"/>
  <c r="G185" i="5"/>
  <c r="J185" i="5" s="1"/>
  <c r="G186" i="5"/>
  <c r="J186" i="5" s="1"/>
  <c r="G187" i="5"/>
  <c r="J187" i="5" s="1"/>
  <c r="G188" i="5"/>
  <c r="J188" i="5" s="1"/>
  <c r="G189" i="5"/>
  <c r="J189" i="5" s="1"/>
  <c r="G190" i="5"/>
  <c r="J190" i="5" s="1"/>
  <c r="G191" i="5"/>
  <c r="J191" i="5" s="1"/>
  <c r="G192" i="5"/>
  <c r="J192" i="5" s="1"/>
  <c r="G193" i="5"/>
  <c r="J193" i="5" s="1"/>
  <c r="G194" i="5"/>
  <c r="J194" i="5" s="1"/>
  <c r="G195" i="5"/>
  <c r="J195" i="5" s="1"/>
  <c r="G196" i="5"/>
  <c r="J196" i="5" s="1"/>
  <c r="G197" i="5"/>
  <c r="J197" i="5" s="1"/>
  <c r="G198" i="5"/>
  <c r="J198" i="5" s="1"/>
  <c r="G199" i="5"/>
  <c r="J199" i="5" s="1"/>
  <c r="G200" i="5"/>
  <c r="J200" i="5" s="1"/>
  <c r="G201" i="5"/>
  <c r="J201" i="5" s="1"/>
  <c r="G202" i="5"/>
  <c r="J202" i="5" s="1"/>
  <c r="G203" i="5"/>
  <c r="J203" i="5" s="1"/>
  <c r="G204" i="5"/>
  <c r="J204" i="5" s="1"/>
  <c r="G205" i="5"/>
  <c r="J205" i="5" s="1"/>
  <c r="G206" i="5"/>
  <c r="J206" i="5" s="1"/>
  <c r="G207" i="5"/>
  <c r="J207" i="5" s="1"/>
  <c r="G208" i="5"/>
  <c r="J208" i="5" s="1"/>
  <c r="G209" i="5"/>
  <c r="J209" i="5" s="1"/>
  <c r="G210" i="5"/>
  <c r="J210" i="5" s="1"/>
  <c r="G211" i="5"/>
  <c r="J211" i="5" s="1"/>
  <c r="G212" i="5"/>
  <c r="J212" i="5" s="1"/>
  <c r="G213" i="5"/>
  <c r="J213" i="5" s="1"/>
  <c r="G214" i="5"/>
  <c r="J214" i="5" s="1"/>
  <c r="G215" i="5"/>
  <c r="J215" i="5" s="1"/>
  <c r="G216" i="5"/>
  <c r="J216" i="5" s="1"/>
  <c r="G217" i="5"/>
  <c r="J217" i="5" s="1"/>
  <c r="G218" i="5"/>
  <c r="J218" i="5" s="1"/>
  <c r="G219" i="5"/>
  <c r="J219" i="5" s="1"/>
  <c r="G220" i="5"/>
  <c r="J220" i="5" s="1"/>
  <c r="G221" i="5"/>
  <c r="J221" i="5" s="1"/>
  <c r="G222" i="5"/>
  <c r="J222" i="5" s="1"/>
  <c r="G223" i="5"/>
  <c r="J223" i="5" s="1"/>
  <c r="G224" i="5"/>
  <c r="J224" i="5" s="1"/>
  <c r="G225" i="5"/>
  <c r="J225" i="5" s="1"/>
  <c r="G226" i="5"/>
  <c r="J226" i="5" s="1"/>
  <c r="G227" i="5"/>
  <c r="J227" i="5" s="1"/>
  <c r="G228" i="5"/>
  <c r="J228" i="5" s="1"/>
  <c r="G229" i="5"/>
  <c r="J229" i="5" s="1"/>
  <c r="G230" i="5"/>
  <c r="J230" i="5" s="1"/>
  <c r="G231" i="5"/>
  <c r="J231" i="5" s="1"/>
  <c r="G232" i="5"/>
  <c r="J232" i="5" s="1"/>
  <c r="G233" i="5"/>
  <c r="J233" i="5" s="1"/>
  <c r="G234" i="5"/>
  <c r="J234" i="5" s="1"/>
  <c r="G235" i="5"/>
  <c r="J235" i="5" s="1"/>
  <c r="G236" i="5"/>
  <c r="J236" i="5" s="1"/>
  <c r="G237" i="5"/>
  <c r="J237" i="5" s="1"/>
  <c r="G238" i="5"/>
  <c r="J238" i="5" s="1"/>
  <c r="G239" i="5"/>
  <c r="J239" i="5" s="1"/>
  <c r="G240" i="5"/>
  <c r="J240" i="5" s="1"/>
  <c r="G241" i="5"/>
  <c r="J241" i="5" s="1"/>
  <c r="G242" i="5"/>
  <c r="J242" i="5" s="1"/>
  <c r="G243" i="5"/>
  <c r="J243" i="5" s="1"/>
  <c r="G244" i="5"/>
  <c r="J244" i="5" s="1"/>
  <c r="G245" i="5"/>
  <c r="J245" i="5" s="1"/>
  <c r="G246" i="5"/>
  <c r="J246" i="5" s="1"/>
  <c r="G247" i="5"/>
  <c r="J247" i="5" s="1"/>
  <c r="G248" i="5"/>
  <c r="J248" i="5" s="1"/>
  <c r="G249" i="5"/>
  <c r="J249" i="5" s="1"/>
  <c r="G250" i="5"/>
  <c r="J250" i="5" s="1"/>
  <c r="G251" i="5"/>
  <c r="J251" i="5" s="1"/>
  <c r="G252" i="5"/>
  <c r="J252" i="5" s="1"/>
  <c r="G253" i="5"/>
  <c r="J253" i="5" s="1"/>
  <c r="G254" i="5"/>
  <c r="J254" i="5" s="1"/>
  <c r="G255" i="5"/>
  <c r="J255" i="5" s="1"/>
  <c r="G256" i="5"/>
  <c r="J256" i="5" s="1"/>
  <c r="G257" i="5"/>
  <c r="J257" i="5" s="1"/>
  <c r="G258" i="5"/>
  <c r="J258" i="5" s="1"/>
  <c r="G259" i="5"/>
  <c r="J259" i="5" s="1"/>
  <c r="G260" i="5"/>
  <c r="J260" i="5" s="1"/>
  <c r="I5" i="7"/>
  <c r="F31" i="2" l="1"/>
  <c r="F5" i="2" l="1"/>
  <c r="Q6" i="3"/>
  <c r="Q7" i="3"/>
  <c r="Q8" i="3"/>
  <c r="Q9" i="3"/>
  <c r="Q10" i="3"/>
  <c r="Q11" i="3"/>
  <c r="Q12" i="3"/>
  <c r="Q13" i="3"/>
  <c r="Q14" i="3"/>
  <c r="Q15" i="3"/>
  <c r="Q16" i="3"/>
  <c r="R16" i="3" s="1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R80" i="3" s="1"/>
  <c r="Q81" i="3"/>
  <c r="Q82" i="3"/>
  <c r="Q83" i="3"/>
  <c r="Q84" i="3"/>
  <c r="Q86" i="3"/>
  <c r="Q87" i="3"/>
  <c r="Q88" i="3"/>
  <c r="Q85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R136" i="3" s="1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L6" i="3"/>
  <c r="L7" i="3"/>
  <c r="L8" i="3"/>
  <c r="L9" i="3"/>
  <c r="R9" i="3" s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R25" i="3" s="1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R57" i="3" s="1"/>
  <c r="L58" i="3"/>
  <c r="L59" i="3"/>
  <c r="L60" i="3"/>
  <c r="L61" i="3"/>
  <c r="L62" i="3"/>
  <c r="L63" i="3"/>
  <c r="L64" i="3"/>
  <c r="R64" i="3" s="1"/>
  <c r="L65" i="3"/>
  <c r="L66" i="3"/>
  <c r="L67" i="3"/>
  <c r="L68" i="3"/>
  <c r="L69" i="3"/>
  <c r="L70" i="3"/>
  <c r="L71" i="3"/>
  <c r="L72" i="3"/>
  <c r="L73" i="3"/>
  <c r="R73" i="3" s="1"/>
  <c r="L74" i="3"/>
  <c r="L75" i="3"/>
  <c r="L76" i="3"/>
  <c r="L77" i="3"/>
  <c r="L78" i="3"/>
  <c r="L79" i="3"/>
  <c r="L80" i="3"/>
  <c r="L81" i="3"/>
  <c r="L82" i="3"/>
  <c r="L83" i="3"/>
  <c r="L84" i="3"/>
  <c r="L86" i="3"/>
  <c r="L87" i="3"/>
  <c r="L88" i="3"/>
  <c r="L85" i="3"/>
  <c r="L89" i="3"/>
  <c r="L90" i="3"/>
  <c r="L91" i="3"/>
  <c r="L92" i="3"/>
  <c r="L93" i="3"/>
  <c r="L94" i="3"/>
  <c r="L95" i="3"/>
  <c r="L96" i="3"/>
  <c r="L97" i="3"/>
  <c r="R97" i="3" s="1"/>
  <c r="L98" i="3"/>
  <c r="L99" i="3"/>
  <c r="L100" i="3"/>
  <c r="L101" i="3"/>
  <c r="L102" i="3"/>
  <c r="L103" i="3"/>
  <c r="L104" i="3"/>
  <c r="R104" i="3" s="1"/>
  <c r="L105" i="3"/>
  <c r="R105" i="3" s="1"/>
  <c r="L106" i="3"/>
  <c r="L107" i="3"/>
  <c r="L108" i="3"/>
  <c r="L109" i="3"/>
  <c r="L110" i="3"/>
  <c r="L111" i="3"/>
  <c r="L112" i="3"/>
  <c r="R112" i="3" s="1"/>
  <c r="L113" i="3"/>
  <c r="L114" i="3"/>
  <c r="L115" i="3"/>
  <c r="L116" i="3"/>
  <c r="L117" i="3"/>
  <c r="L118" i="3"/>
  <c r="L119" i="3"/>
  <c r="L120" i="3"/>
  <c r="L121" i="3"/>
  <c r="R121" i="3" s="1"/>
  <c r="L122" i="3"/>
  <c r="L123" i="3"/>
  <c r="L124" i="3"/>
  <c r="L125" i="3"/>
  <c r="L126" i="3"/>
  <c r="L127" i="3"/>
  <c r="L128" i="3"/>
  <c r="R128" i="3" s="1"/>
  <c r="L129" i="3"/>
  <c r="R129" i="3" s="1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R145" i="3" s="1"/>
  <c r="L146" i="3"/>
  <c r="L147" i="3"/>
  <c r="L148" i="3"/>
  <c r="L149" i="3"/>
  <c r="L150" i="3"/>
  <c r="L151" i="3"/>
  <c r="L152" i="3"/>
  <c r="R152" i="3" s="1"/>
  <c r="L153" i="3"/>
  <c r="R153" i="3" s="1"/>
  <c r="L154" i="3"/>
  <c r="L155" i="3"/>
  <c r="L156" i="3"/>
  <c r="L157" i="3"/>
  <c r="L158" i="3"/>
  <c r="L159" i="3"/>
  <c r="L160" i="3"/>
  <c r="R160" i="3" s="1"/>
  <c r="L161" i="3"/>
  <c r="R161" i="3" s="1"/>
  <c r="L162" i="3"/>
  <c r="L163" i="3"/>
  <c r="L164" i="3"/>
  <c r="L165" i="3"/>
  <c r="L166" i="3"/>
  <c r="L167" i="3"/>
  <c r="L168" i="3"/>
  <c r="L169" i="3"/>
  <c r="R169" i="3" s="1"/>
  <c r="L170" i="3"/>
  <c r="L171" i="3"/>
  <c r="L172" i="3"/>
  <c r="L173" i="3"/>
  <c r="L174" i="3"/>
  <c r="L175" i="3"/>
  <c r="L176" i="3"/>
  <c r="R176" i="3" s="1"/>
  <c r="L177" i="3"/>
  <c r="R177" i="3" s="1"/>
  <c r="L178" i="3"/>
  <c r="L179" i="3"/>
  <c r="L180" i="3"/>
  <c r="L181" i="3"/>
  <c r="L182" i="3"/>
  <c r="L183" i="3"/>
  <c r="L184" i="3"/>
  <c r="R184" i="3" s="1"/>
  <c r="L185" i="3"/>
  <c r="R185" i="3" s="1"/>
  <c r="L186" i="3"/>
  <c r="L187" i="3"/>
  <c r="L188" i="3"/>
  <c r="L189" i="3"/>
  <c r="L190" i="3"/>
  <c r="L191" i="3"/>
  <c r="L192" i="3"/>
  <c r="R192" i="3" s="1"/>
  <c r="L193" i="3"/>
  <c r="R193" i="3" s="1"/>
  <c r="L194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R209" i="3" s="1"/>
  <c r="L210" i="3"/>
  <c r="R210" i="3" s="1"/>
  <c r="L211" i="3"/>
  <c r="L212" i="3"/>
  <c r="L213" i="3"/>
  <c r="L214" i="3"/>
  <c r="L215" i="3"/>
  <c r="L216" i="3"/>
  <c r="L217" i="3"/>
  <c r="L218" i="3"/>
  <c r="L219" i="3"/>
  <c r="L220" i="3"/>
  <c r="L221" i="3"/>
  <c r="L222" i="3"/>
  <c r="R222" i="3" s="1"/>
  <c r="L223" i="3"/>
  <c r="L224" i="3"/>
  <c r="L225" i="3"/>
  <c r="R225" i="3" s="1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R242" i="3" s="1"/>
  <c r="L243" i="3"/>
  <c r="L244" i="3"/>
  <c r="L245" i="3"/>
  <c r="L246" i="3"/>
  <c r="L247" i="3"/>
  <c r="L248" i="3"/>
  <c r="L249" i="3"/>
  <c r="L250" i="3"/>
  <c r="L251" i="3"/>
  <c r="L252" i="3"/>
  <c r="L253" i="3"/>
  <c r="L254" i="3"/>
  <c r="R254" i="3" s="1"/>
  <c r="L255" i="3"/>
  <c r="L256" i="3"/>
  <c r="L257" i="3"/>
  <c r="R257" i="3" s="1"/>
  <c r="L258" i="3"/>
  <c r="L259" i="3"/>
  <c r="L260" i="3"/>
  <c r="G6" i="3"/>
  <c r="R6" i="3" s="1"/>
  <c r="G7" i="3"/>
  <c r="R7" i="3" s="1"/>
  <c r="G8" i="3"/>
  <c r="G9" i="3"/>
  <c r="G10" i="3"/>
  <c r="G11" i="3"/>
  <c r="G12" i="3"/>
  <c r="G13" i="3"/>
  <c r="G14" i="3"/>
  <c r="R14" i="3" s="1"/>
  <c r="G15" i="3"/>
  <c r="R15" i="3" s="1"/>
  <c r="G16" i="3"/>
  <c r="G17" i="3"/>
  <c r="G18" i="3"/>
  <c r="G19" i="3"/>
  <c r="G20" i="3"/>
  <c r="G21" i="3"/>
  <c r="G22" i="3"/>
  <c r="R22" i="3" s="1"/>
  <c r="G23" i="3"/>
  <c r="R23" i="3" s="1"/>
  <c r="G24" i="3"/>
  <c r="G25" i="3"/>
  <c r="G26" i="3"/>
  <c r="R26" i="3" s="1"/>
  <c r="G27" i="3"/>
  <c r="R27" i="3" s="1"/>
  <c r="G28" i="3"/>
  <c r="G29" i="3"/>
  <c r="G30" i="3"/>
  <c r="R30" i="3" s="1"/>
  <c r="G31" i="3"/>
  <c r="R31" i="3" s="1"/>
  <c r="G32" i="3"/>
  <c r="G33" i="3"/>
  <c r="G34" i="3"/>
  <c r="G35" i="3"/>
  <c r="G36" i="3"/>
  <c r="G37" i="3"/>
  <c r="G38" i="3"/>
  <c r="R38" i="3" s="1"/>
  <c r="G39" i="3"/>
  <c r="G40" i="3"/>
  <c r="G41" i="3"/>
  <c r="G42" i="3"/>
  <c r="R42" i="3" s="1"/>
  <c r="G43" i="3"/>
  <c r="G44" i="3"/>
  <c r="G45" i="3"/>
  <c r="G46" i="3"/>
  <c r="R46" i="3" s="1"/>
  <c r="G47" i="3"/>
  <c r="G48" i="3"/>
  <c r="G49" i="3"/>
  <c r="G50" i="3"/>
  <c r="G51" i="3"/>
  <c r="G52" i="3"/>
  <c r="G53" i="3"/>
  <c r="G54" i="3"/>
  <c r="R54" i="3" s="1"/>
  <c r="G55" i="3"/>
  <c r="G56" i="3"/>
  <c r="G57" i="3"/>
  <c r="G58" i="3"/>
  <c r="G59" i="3"/>
  <c r="G60" i="3"/>
  <c r="G61" i="3"/>
  <c r="G62" i="3"/>
  <c r="R62" i="3" s="1"/>
  <c r="G63" i="3"/>
  <c r="G64" i="3"/>
  <c r="G65" i="3"/>
  <c r="G66" i="3"/>
  <c r="G67" i="3"/>
  <c r="G68" i="3"/>
  <c r="G69" i="3"/>
  <c r="G70" i="3"/>
  <c r="R70" i="3" s="1"/>
  <c r="G71" i="3"/>
  <c r="R71" i="3" s="1"/>
  <c r="G72" i="3"/>
  <c r="G73" i="3"/>
  <c r="G74" i="3"/>
  <c r="G75" i="3"/>
  <c r="G76" i="3"/>
  <c r="G77" i="3"/>
  <c r="G78" i="3"/>
  <c r="R78" i="3" s="1"/>
  <c r="G79" i="3"/>
  <c r="R79" i="3" s="1"/>
  <c r="G80" i="3"/>
  <c r="G81" i="3"/>
  <c r="G82" i="3"/>
  <c r="G83" i="3"/>
  <c r="G84" i="3"/>
  <c r="G86" i="3"/>
  <c r="G87" i="3"/>
  <c r="R87" i="3" s="1"/>
  <c r="G88" i="3"/>
  <c r="R88" i="3" s="1"/>
  <c r="G85" i="3"/>
  <c r="G89" i="3"/>
  <c r="G90" i="3"/>
  <c r="G91" i="3"/>
  <c r="G92" i="3"/>
  <c r="G93" i="3"/>
  <c r="G94" i="3"/>
  <c r="R94" i="3" s="1"/>
  <c r="G95" i="3"/>
  <c r="G96" i="3"/>
  <c r="G97" i="3"/>
  <c r="G98" i="3"/>
  <c r="G99" i="3"/>
  <c r="G100" i="3"/>
  <c r="G101" i="3"/>
  <c r="G102" i="3"/>
  <c r="R102" i="3" s="1"/>
  <c r="G103" i="3"/>
  <c r="R103" i="3" s="1"/>
  <c r="G104" i="3"/>
  <c r="G105" i="3"/>
  <c r="G106" i="3"/>
  <c r="R106" i="3" s="1"/>
  <c r="G107" i="3"/>
  <c r="G108" i="3"/>
  <c r="G109" i="3"/>
  <c r="G110" i="3"/>
  <c r="R110" i="3" s="1"/>
  <c r="G111" i="3"/>
  <c r="R111" i="3" s="1"/>
  <c r="G112" i="3"/>
  <c r="G113" i="3"/>
  <c r="G114" i="3"/>
  <c r="G115" i="3"/>
  <c r="G116" i="3"/>
  <c r="G117" i="3"/>
  <c r="G118" i="3"/>
  <c r="R118" i="3" s="1"/>
  <c r="G119" i="3"/>
  <c r="R119" i="3" s="1"/>
  <c r="G120" i="3"/>
  <c r="G121" i="3"/>
  <c r="G122" i="3"/>
  <c r="G123" i="3"/>
  <c r="G124" i="3"/>
  <c r="G125" i="3"/>
  <c r="G126" i="3"/>
  <c r="R126" i="3" s="1"/>
  <c r="G127" i="3"/>
  <c r="R127" i="3" s="1"/>
  <c r="G128" i="3"/>
  <c r="G129" i="3"/>
  <c r="G130" i="3"/>
  <c r="R130" i="3" s="1"/>
  <c r="G131" i="3"/>
  <c r="G132" i="3"/>
  <c r="G133" i="3"/>
  <c r="G134" i="3"/>
  <c r="R134" i="3" s="1"/>
  <c r="G135" i="3"/>
  <c r="R135" i="3" s="1"/>
  <c r="G136" i="3"/>
  <c r="G137" i="3"/>
  <c r="G138" i="3"/>
  <c r="G139" i="3"/>
  <c r="G140" i="3"/>
  <c r="G141" i="3"/>
  <c r="G142" i="3"/>
  <c r="R142" i="3" s="1"/>
  <c r="G143" i="3"/>
  <c r="R143" i="3" s="1"/>
  <c r="G144" i="3"/>
  <c r="G145" i="3"/>
  <c r="G146" i="3"/>
  <c r="R146" i="3" s="1"/>
  <c r="G147" i="3"/>
  <c r="G148" i="3"/>
  <c r="G149" i="3"/>
  <c r="G150" i="3"/>
  <c r="R150" i="3" s="1"/>
  <c r="G151" i="3"/>
  <c r="R151" i="3" s="1"/>
  <c r="G152" i="3"/>
  <c r="G153" i="3"/>
  <c r="G154" i="3"/>
  <c r="R154" i="3" s="1"/>
  <c r="G155" i="3"/>
  <c r="G156" i="3"/>
  <c r="G157" i="3"/>
  <c r="G158" i="3"/>
  <c r="R158" i="3" s="1"/>
  <c r="G159" i="3"/>
  <c r="R159" i="3" s="1"/>
  <c r="G160" i="3"/>
  <c r="G161" i="3"/>
  <c r="G162" i="3"/>
  <c r="G163" i="3"/>
  <c r="G164" i="3"/>
  <c r="G165" i="3"/>
  <c r="G166" i="3"/>
  <c r="R166" i="3" s="1"/>
  <c r="G167" i="3"/>
  <c r="R167" i="3" s="1"/>
  <c r="G168" i="3"/>
  <c r="G169" i="3"/>
  <c r="G170" i="3"/>
  <c r="G171" i="3"/>
  <c r="G172" i="3"/>
  <c r="G173" i="3"/>
  <c r="G174" i="3"/>
  <c r="R174" i="3" s="1"/>
  <c r="G175" i="3"/>
  <c r="R175" i="3" s="1"/>
  <c r="G176" i="3"/>
  <c r="G177" i="3"/>
  <c r="G178" i="3"/>
  <c r="G179" i="3"/>
  <c r="G180" i="3"/>
  <c r="G181" i="3"/>
  <c r="G182" i="3"/>
  <c r="R182" i="3" s="1"/>
  <c r="G183" i="3"/>
  <c r="R183" i="3" s="1"/>
  <c r="G184" i="3"/>
  <c r="G185" i="3"/>
  <c r="G186" i="3"/>
  <c r="G187" i="3"/>
  <c r="G188" i="3"/>
  <c r="G189" i="3"/>
  <c r="G190" i="3"/>
  <c r="R190" i="3" s="1"/>
  <c r="G191" i="3"/>
  <c r="R191" i="3" s="1"/>
  <c r="G192" i="3"/>
  <c r="G193" i="3"/>
  <c r="G194" i="3"/>
  <c r="G196" i="3"/>
  <c r="G197" i="3"/>
  <c r="G198" i="3"/>
  <c r="G199" i="3"/>
  <c r="R199" i="3" s="1"/>
  <c r="G200" i="3"/>
  <c r="R200" i="3" s="1"/>
  <c r="G201" i="3"/>
  <c r="G202" i="3"/>
  <c r="G203" i="3"/>
  <c r="G204" i="3"/>
  <c r="G205" i="3"/>
  <c r="G206" i="3"/>
  <c r="G207" i="3"/>
  <c r="R207" i="3" s="1"/>
  <c r="G208" i="3"/>
  <c r="R208" i="3" s="1"/>
  <c r="G209" i="3"/>
  <c r="G210" i="3"/>
  <c r="G211" i="3"/>
  <c r="G212" i="3"/>
  <c r="G213" i="3"/>
  <c r="G214" i="3"/>
  <c r="G215" i="3"/>
  <c r="R215" i="3" s="1"/>
  <c r="G216" i="3"/>
  <c r="R216" i="3" s="1"/>
  <c r="G217" i="3"/>
  <c r="G218" i="3"/>
  <c r="G219" i="3"/>
  <c r="G220" i="3"/>
  <c r="G221" i="3"/>
  <c r="G222" i="3"/>
  <c r="G223" i="3"/>
  <c r="R223" i="3" s="1"/>
  <c r="G224" i="3"/>
  <c r="R224" i="3" s="1"/>
  <c r="G225" i="3"/>
  <c r="G226" i="3"/>
  <c r="G227" i="3"/>
  <c r="G228" i="3"/>
  <c r="G229" i="3"/>
  <c r="G230" i="3"/>
  <c r="G231" i="3"/>
  <c r="R231" i="3" s="1"/>
  <c r="G232" i="3"/>
  <c r="R232" i="3" s="1"/>
  <c r="G233" i="3"/>
  <c r="G234" i="3"/>
  <c r="G235" i="3"/>
  <c r="G236" i="3"/>
  <c r="G237" i="3"/>
  <c r="G238" i="3"/>
  <c r="G239" i="3"/>
  <c r="R239" i="3" s="1"/>
  <c r="G240" i="3"/>
  <c r="R240" i="3" s="1"/>
  <c r="G241" i="3"/>
  <c r="G242" i="3"/>
  <c r="G243" i="3"/>
  <c r="R243" i="3" s="1"/>
  <c r="G244" i="3"/>
  <c r="G245" i="3"/>
  <c r="G246" i="3"/>
  <c r="G247" i="3"/>
  <c r="R247" i="3" s="1"/>
  <c r="G248" i="3"/>
  <c r="R248" i="3" s="1"/>
  <c r="G249" i="3"/>
  <c r="G250" i="3"/>
  <c r="G251" i="3"/>
  <c r="G252" i="3"/>
  <c r="G253" i="3"/>
  <c r="G254" i="3"/>
  <c r="G255" i="3"/>
  <c r="G256" i="3"/>
  <c r="R256" i="3" s="1"/>
  <c r="G257" i="3"/>
  <c r="G258" i="3"/>
  <c r="G259" i="3"/>
  <c r="G260" i="3"/>
  <c r="X6" i="3"/>
  <c r="AB6" i="3" s="1"/>
  <c r="X7" i="3"/>
  <c r="X8" i="3"/>
  <c r="X9" i="3"/>
  <c r="X10" i="3"/>
  <c r="X11" i="3"/>
  <c r="X12" i="3"/>
  <c r="X13" i="3"/>
  <c r="X14" i="3"/>
  <c r="AB14" i="3" s="1"/>
  <c r="X15" i="3"/>
  <c r="X16" i="3"/>
  <c r="X17" i="3"/>
  <c r="X18" i="3"/>
  <c r="X19" i="3"/>
  <c r="X20" i="3"/>
  <c r="X21" i="3"/>
  <c r="X22" i="3"/>
  <c r="AB22" i="3" s="1"/>
  <c r="X23" i="3"/>
  <c r="X24" i="3"/>
  <c r="X25" i="3"/>
  <c r="X26" i="3"/>
  <c r="X27" i="3"/>
  <c r="X28" i="3"/>
  <c r="X29" i="3"/>
  <c r="X30" i="3"/>
  <c r="AB30" i="3" s="1"/>
  <c r="X31" i="3"/>
  <c r="X32" i="3"/>
  <c r="X33" i="3"/>
  <c r="X34" i="3"/>
  <c r="X35" i="3"/>
  <c r="X36" i="3"/>
  <c r="X37" i="3"/>
  <c r="X38" i="3"/>
  <c r="AB38" i="3" s="1"/>
  <c r="X39" i="3"/>
  <c r="X40" i="3"/>
  <c r="X41" i="3"/>
  <c r="X42" i="3"/>
  <c r="X43" i="3"/>
  <c r="X44" i="3"/>
  <c r="X45" i="3"/>
  <c r="X46" i="3"/>
  <c r="AB46" i="3" s="1"/>
  <c r="X47" i="3"/>
  <c r="X48" i="3"/>
  <c r="X49" i="3"/>
  <c r="X50" i="3"/>
  <c r="X51" i="3"/>
  <c r="X52" i="3"/>
  <c r="X53" i="3"/>
  <c r="AB53" i="3" s="1"/>
  <c r="X54" i="3"/>
  <c r="AB54" i="3" s="1"/>
  <c r="X55" i="3"/>
  <c r="X56" i="3"/>
  <c r="X57" i="3"/>
  <c r="X58" i="3"/>
  <c r="X59" i="3"/>
  <c r="X60" i="3"/>
  <c r="X61" i="3"/>
  <c r="X62" i="3"/>
  <c r="AB62" i="3" s="1"/>
  <c r="X63" i="3"/>
  <c r="X64" i="3"/>
  <c r="X65" i="3"/>
  <c r="X66" i="3"/>
  <c r="X67" i="3"/>
  <c r="X68" i="3"/>
  <c r="X69" i="3"/>
  <c r="X70" i="3"/>
  <c r="AB70" i="3" s="1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6" i="3"/>
  <c r="X87" i="3"/>
  <c r="AB87" i="3" s="1"/>
  <c r="X88" i="3"/>
  <c r="X85" i="3"/>
  <c r="X89" i="3"/>
  <c r="X90" i="3"/>
  <c r="X91" i="3"/>
  <c r="X92" i="3"/>
  <c r="X93" i="3"/>
  <c r="X94" i="3"/>
  <c r="AB94" i="3" s="1"/>
  <c r="X95" i="3"/>
  <c r="X96" i="3"/>
  <c r="X97" i="3"/>
  <c r="AB97" i="3" s="1"/>
  <c r="X98" i="3"/>
  <c r="X99" i="3"/>
  <c r="X100" i="3"/>
  <c r="X101" i="3"/>
  <c r="X102" i="3"/>
  <c r="AB102" i="3" s="1"/>
  <c r="X103" i="3"/>
  <c r="X104" i="3"/>
  <c r="X105" i="3"/>
  <c r="X106" i="3"/>
  <c r="X107" i="3"/>
  <c r="X108" i="3"/>
  <c r="X109" i="3"/>
  <c r="X110" i="3"/>
  <c r="AB110" i="3" s="1"/>
  <c r="X111" i="3"/>
  <c r="X112" i="3"/>
  <c r="X113" i="3"/>
  <c r="X114" i="3"/>
  <c r="X115" i="3"/>
  <c r="X116" i="3"/>
  <c r="X117" i="3"/>
  <c r="AB117" i="3" s="1"/>
  <c r="X118" i="3"/>
  <c r="AB118" i="3" s="1"/>
  <c r="X119" i="3"/>
  <c r="X120" i="3"/>
  <c r="X121" i="3"/>
  <c r="AB121" i="3" s="1"/>
  <c r="X122" i="3"/>
  <c r="X123" i="3"/>
  <c r="X124" i="3"/>
  <c r="X125" i="3"/>
  <c r="X126" i="3"/>
  <c r="AB126" i="3" s="1"/>
  <c r="X127" i="3"/>
  <c r="X128" i="3"/>
  <c r="X129" i="3"/>
  <c r="AB129" i="3" s="1"/>
  <c r="X130" i="3"/>
  <c r="X131" i="3"/>
  <c r="X132" i="3"/>
  <c r="X133" i="3"/>
  <c r="X134" i="3"/>
  <c r="AB134" i="3" s="1"/>
  <c r="X135" i="3"/>
  <c r="X136" i="3"/>
  <c r="X137" i="3"/>
  <c r="X138" i="3"/>
  <c r="X139" i="3"/>
  <c r="X140" i="3"/>
  <c r="X141" i="3"/>
  <c r="AB141" i="3" s="1"/>
  <c r="X142" i="3"/>
  <c r="AB142" i="3" s="1"/>
  <c r="X143" i="3"/>
  <c r="X144" i="3"/>
  <c r="X145" i="3"/>
  <c r="AB145" i="3" s="1"/>
  <c r="X146" i="3"/>
  <c r="X147" i="3"/>
  <c r="X148" i="3"/>
  <c r="X149" i="3"/>
  <c r="AB149" i="3" s="1"/>
  <c r="X150" i="3"/>
  <c r="AB150" i="3" s="1"/>
  <c r="X151" i="3"/>
  <c r="X152" i="3"/>
  <c r="X153" i="3"/>
  <c r="AB153" i="3" s="1"/>
  <c r="X154" i="3"/>
  <c r="X155" i="3"/>
  <c r="X156" i="3"/>
  <c r="X157" i="3"/>
  <c r="AB157" i="3" s="1"/>
  <c r="X158" i="3"/>
  <c r="AB158" i="3" s="1"/>
  <c r="X159" i="3"/>
  <c r="X160" i="3"/>
  <c r="X161" i="3"/>
  <c r="AB161" i="3" s="1"/>
  <c r="X162" i="3"/>
  <c r="X163" i="3"/>
  <c r="X164" i="3"/>
  <c r="X165" i="3"/>
  <c r="AB165" i="3" s="1"/>
  <c r="X166" i="3"/>
  <c r="AB166" i="3" s="1"/>
  <c r="X167" i="3"/>
  <c r="X168" i="3"/>
  <c r="X169" i="3"/>
  <c r="AB169" i="3" s="1"/>
  <c r="X170" i="3"/>
  <c r="X171" i="3"/>
  <c r="X172" i="3"/>
  <c r="X173" i="3"/>
  <c r="AB173" i="3" s="1"/>
  <c r="X174" i="3"/>
  <c r="AB174" i="3" s="1"/>
  <c r="X175" i="3"/>
  <c r="X176" i="3"/>
  <c r="X177" i="3"/>
  <c r="AB177" i="3" s="1"/>
  <c r="X178" i="3"/>
  <c r="X179" i="3"/>
  <c r="X180" i="3"/>
  <c r="X181" i="3"/>
  <c r="AB181" i="3" s="1"/>
  <c r="X182" i="3"/>
  <c r="AB182" i="3" s="1"/>
  <c r="X183" i="3"/>
  <c r="X184" i="3"/>
  <c r="X185" i="3"/>
  <c r="AB185" i="3" s="1"/>
  <c r="X186" i="3"/>
  <c r="X187" i="3"/>
  <c r="X188" i="3"/>
  <c r="X189" i="3"/>
  <c r="AB189" i="3" s="1"/>
  <c r="X190" i="3"/>
  <c r="AB190" i="3" s="1"/>
  <c r="X191" i="3"/>
  <c r="X192" i="3"/>
  <c r="X193" i="3"/>
  <c r="AB193" i="3" s="1"/>
  <c r="X194" i="3"/>
  <c r="X195" i="3"/>
  <c r="X196" i="3"/>
  <c r="X197" i="3"/>
  <c r="AB197" i="3" s="1"/>
  <c r="X198" i="3"/>
  <c r="AB198" i="3" s="1"/>
  <c r="X199" i="3"/>
  <c r="X200" i="3"/>
  <c r="X201" i="3"/>
  <c r="AB201" i="3" s="1"/>
  <c r="X202" i="3"/>
  <c r="X203" i="3"/>
  <c r="X204" i="3"/>
  <c r="X205" i="3"/>
  <c r="AB205" i="3" s="1"/>
  <c r="X206" i="3"/>
  <c r="AB206" i="3" s="1"/>
  <c r="X207" i="3"/>
  <c r="X208" i="3"/>
  <c r="X209" i="3"/>
  <c r="AB209" i="3" s="1"/>
  <c r="X210" i="3"/>
  <c r="X211" i="3"/>
  <c r="X212" i="3"/>
  <c r="X213" i="3"/>
  <c r="AB213" i="3" s="1"/>
  <c r="X214" i="3"/>
  <c r="AB214" i="3" s="1"/>
  <c r="X215" i="3"/>
  <c r="X216" i="3"/>
  <c r="X217" i="3"/>
  <c r="AB217" i="3" s="1"/>
  <c r="X218" i="3"/>
  <c r="X219" i="3"/>
  <c r="X220" i="3"/>
  <c r="X221" i="3"/>
  <c r="AB221" i="3" s="1"/>
  <c r="X222" i="3"/>
  <c r="AB222" i="3" s="1"/>
  <c r="X223" i="3"/>
  <c r="X224" i="3"/>
  <c r="X225" i="3"/>
  <c r="AB225" i="3" s="1"/>
  <c r="X226" i="3"/>
  <c r="X227" i="3"/>
  <c r="X228" i="3"/>
  <c r="X229" i="3"/>
  <c r="AB229" i="3" s="1"/>
  <c r="X230" i="3"/>
  <c r="AB230" i="3" s="1"/>
  <c r="X231" i="3"/>
  <c r="X232" i="3"/>
  <c r="X233" i="3"/>
  <c r="AB233" i="3" s="1"/>
  <c r="X234" i="3"/>
  <c r="X235" i="3"/>
  <c r="X236" i="3"/>
  <c r="X237" i="3"/>
  <c r="AB237" i="3" s="1"/>
  <c r="X238" i="3"/>
  <c r="AB238" i="3" s="1"/>
  <c r="X239" i="3"/>
  <c r="X240" i="3"/>
  <c r="X241" i="3"/>
  <c r="AB241" i="3" s="1"/>
  <c r="X242" i="3"/>
  <c r="X243" i="3"/>
  <c r="X244" i="3"/>
  <c r="X245" i="3"/>
  <c r="AB245" i="3" s="1"/>
  <c r="X246" i="3"/>
  <c r="AB246" i="3" s="1"/>
  <c r="X247" i="3"/>
  <c r="X248" i="3"/>
  <c r="X249" i="3"/>
  <c r="AB249" i="3" s="1"/>
  <c r="X250" i="3"/>
  <c r="X251" i="3"/>
  <c r="X252" i="3"/>
  <c r="X253" i="3"/>
  <c r="AB253" i="3" s="1"/>
  <c r="X254" i="3"/>
  <c r="AB254" i="3" s="1"/>
  <c r="X255" i="3"/>
  <c r="X256" i="3"/>
  <c r="X257" i="3"/>
  <c r="AB257" i="3" s="1"/>
  <c r="X258" i="3"/>
  <c r="X259" i="3"/>
  <c r="X260" i="3"/>
  <c r="W6" i="3"/>
  <c r="AA6" i="3" s="1"/>
  <c r="W7" i="3"/>
  <c r="AA7" i="3" s="1"/>
  <c r="W8" i="3"/>
  <c r="W9" i="3"/>
  <c r="W10" i="3"/>
  <c r="AA10" i="3" s="1"/>
  <c r="W11" i="3"/>
  <c r="W12" i="3"/>
  <c r="W13" i="3"/>
  <c r="W14" i="3"/>
  <c r="AA14" i="3" s="1"/>
  <c r="W15" i="3"/>
  <c r="AA15" i="3" s="1"/>
  <c r="W16" i="3"/>
  <c r="W17" i="3"/>
  <c r="W18" i="3"/>
  <c r="AA18" i="3" s="1"/>
  <c r="W19" i="3"/>
  <c r="W20" i="3"/>
  <c r="W21" i="3"/>
  <c r="W22" i="3"/>
  <c r="AA22" i="3" s="1"/>
  <c r="W23" i="3"/>
  <c r="AA23" i="3" s="1"/>
  <c r="W24" i="3"/>
  <c r="W25" i="3"/>
  <c r="W26" i="3"/>
  <c r="AA26" i="3" s="1"/>
  <c r="W27" i="3"/>
  <c r="W28" i="3"/>
  <c r="W29" i="3"/>
  <c r="W30" i="3"/>
  <c r="AA30" i="3" s="1"/>
  <c r="W31" i="3"/>
  <c r="AA31" i="3" s="1"/>
  <c r="W32" i="3"/>
  <c r="W33" i="3"/>
  <c r="W34" i="3"/>
  <c r="AA34" i="3" s="1"/>
  <c r="W35" i="3"/>
  <c r="W36" i="3"/>
  <c r="W37" i="3"/>
  <c r="W38" i="3"/>
  <c r="AA38" i="3" s="1"/>
  <c r="W39" i="3"/>
  <c r="AA39" i="3" s="1"/>
  <c r="W40" i="3"/>
  <c r="W41" i="3"/>
  <c r="W42" i="3"/>
  <c r="AA42" i="3" s="1"/>
  <c r="W43" i="3"/>
  <c r="W44" i="3"/>
  <c r="W45" i="3"/>
  <c r="W46" i="3"/>
  <c r="AA46" i="3" s="1"/>
  <c r="W47" i="3"/>
  <c r="W48" i="3"/>
  <c r="W49" i="3"/>
  <c r="W50" i="3"/>
  <c r="AA50" i="3" s="1"/>
  <c r="W51" i="3"/>
  <c r="W52" i="3"/>
  <c r="W53" i="3"/>
  <c r="W54" i="3"/>
  <c r="AA54" i="3" s="1"/>
  <c r="W55" i="3"/>
  <c r="W56" i="3"/>
  <c r="W57" i="3"/>
  <c r="W58" i="3"/>
  <c r="AA58" i="3" s="1"/>
  <c r="W59" i="3"/>
  <c r="W60" i="3"/>
  <c r="W61" i="3"/>
  <c r="W62" i="3"/>
  <c r="AA62" i="3" s="1"/>
  <c r="W63" i="3"/>
  <c r="AA63" i="3" s="1"/>
  <c r="W64" i="3"/>
  <c r="W65" i="3"/>
  <c r="W66" i="3"/>
  <c r="AA66" i="3" s="1"/>
  <c r="W67" i="3"/>
  <c r="W68" i="3"/>
  <c r="W69" i="3"/>
  <c r="W70" i="3"/>
  <c r="AA70" i="3" s="1"/>
  <c r="W71" i="3"/>
  <c r="AA71" i="3" s="1"/>
  <c r="W72" i="3"/>
  <c r="W73" i="3"/>
  <c r="W74" i="3"/>
  <c r="AA74" i="3" s="1"/>
  <c r="W75" i="3"/>
  <c r="W76" i="3"/>
  <c r="W77" i="3"/>
  <c r="W78" i="3"/>
  <c r="AA78" i="3" s="1"/>
  <c r="W79" i="3"/>
  <c r="AA79" i="3" s="1"/>
  <c r="W80" i="3"/>
  <c r="W81" i="3"/>
  <c r="W82" i="3"/>
  <c r="AA82" i="3" s="1"/>
  <c r="W83" i="3"/>
  <c r="W84" i="3"/>
  <c r="W86" i="3"/>
  <c r="W87" i="3"/>
  <c r="AA87" i="3" s="1"/>
  <c r="W88" i="3"/>
  <c r="AA88" i="3" s="1"/>
  <c r="W85" i="3"/>
  <c r="W89" i="3"/>
  <c r="W90" i="3"/>
  <c r="AA90" i="3" s="1"/>
  <c r="W91" i="3"/>
  <c r="W92" i="3"/>
  <c r="W93" i="3"/>
  <c r="W94" i="3"/>
  <c r="AA94" i="3" s="1"/>
  <c r="W95" i="3"/>
  <c r="W96" i="3"/>
  <c r="W97" i="3"/>
  <c r="W98" i="3"/>
  <c r="AA98" i="3" s="1"/>
  <c r="W99" i="3"/>
  <c r="W100" i="3"/>
  <c r="W101" i="3"/>
  <c r="W102" i="3"/>
  <c r="AA102" i="3" s="1"/>
  <c r="W103" i="3"/>
  <c r="AA103" i="3" s="1"/>
  <c r="W104" i="3"/>
  <c r="W105" i="3"/>
  <c r="W106" i="3"/>
  <c r="AA106" i="3" s="1"/>
  <c r="W107" i="3"/>
  <c r="W108" i="3"/>
  <c r="W109" i="3"/>
  <c r="W110" i="3"/>
  <c r="AA110" i="3" s="1"/>
  <c r="W111" i="3"/>
  <c r="AA111" i="3" s="1"/>
  <c r="W112" i="3"/>
  <c r="W113" i="3"/>
  <c r="W114" i="3"/>
  <c r="AA114" i="3" s="1"/>
  <c r="W115" i="3"/>
  <c r="W116" i="3"/>
  <c r="W117" i="3"/>
  <c r="W118" i="3"/>
  <c r="AA118" i="3" s="1"/>
  <c r="W119" i="3"/>
  <c r="AA119" i="3" s="1"/>
  <c r="W120" i="3"/>
  <c r="W121" i="3"/>
  <c r="W122" i="3"/>
  <c r="AA122" i="3" s="1"/>
  <c r="W123" i="3"/>
  <c r="W124" i="3"/>
  <c r="W125" i="3"/>
  <c r="W126" i="3"/>
  <c r="AA126" i="3" s="1"/>
  <c r="W127" i="3"/>
  <c r="AA127" i="3" s="1"/>
  <c r="W128" i="3"/>
  <c r="W129" i="3"/>
  <c r="W130" i="3"/>
  <c r="AA130" i="3" s="1"/>
  <c r="W131" i="3"/>
  <c r="W132" i="3"/>
  <c r="W133" i="3"/>
  <c r="W134" i="3"/>
  <c r="AA134" i="3" s="1"/>
  <c r="W135" i="3"/>
  <c r="AA135" i="3" s="1"/>
  <c r="W136" i="3"/>
  <c r="W137" i="3"/>
  <c r="W138" i="3"/>
  <c r="AA138" i="3" s="1"/>
  <c r="W139" i="3"/>
  <c r="W140" i="3"/>
  <c r="W141" i="3"/>
  <c r="W142" i="3"/>
  <c r="AA142" i="3" s="1"/>
  <c r="W143" i="3"/>
  <c r="AA143" i="3" s="1"/>
  <c r="W144" i="3"/>
  <c r="W145" i="3"/>
  <c r="W146" i="3"/>
  <c r="AA146" i="3" s="1"/>
  <c r="W147" i="3"/>
  <c r="W148" i="3"/>
  <c r="W149" i="3"/>
  <c r="W150" i="3"/>
  <c r="AA150" i="3" s="1"/>
  <c r="W151" i="3"/>
  <c r="AA151" i="3" s="1"/>
  <c r="W152" i="3"/>
  <c r="W153" i="3"/>
  <c r="W154" i="3"/>
  <c r="AA154" i="3" s="1"/>
  <c r="W155" i="3"/>
  <c r="W156" i="3"/>
  <c r="W157" i="3"/>
  <c r="W158" i="3"/>
  <c r="AA158" i="3" s="1"/>
  <c r="W159" i="3"/>
  <c r="AA159" i="3" s="1"/>
  <c r="W160" i="3"/>
  <c r="W161" i="3"/>
  <c r="W162" i="3"/>
  <c r="AA162" i="3" s="1"/>
  <c r="W163" i="3"/>
  <c r="W164" i="3"/>
  <c r="W165" i="3"/>
  <c r="W166" i="3"/>
  <c r="AA166" i="3" s="1"/>
  <c r="W167" i="3"/>
  <c r="AA167" i="3" s="1"/>
  <c r="W168" i="3"/>
  <c r="W169" i="3"/>
  <c r="W170" i="3"/>
  <c r="AA170" i="3" s="1"/>
  <c r="W171" i="3"/>
  <c r="W172" i="3"/>
  <c r="W173" i="3"/>
  <c r="W174" i="3"/>
  <c r="AA174" i="3" s="1"/>
  <c r="W175" i="3"/>
  <c r="AA175" i="3" s="1"/>
  <c r="W176" i="3"/>
  <c r="W177" i="3"/>
  <c r="W178" i="3"/>
  <c r="AA178" i="3" s="1"/>
  <c r="W179" i="3"/>
  <c r="W180" i="3"/>
  <c r="W181" i="3"/>
  <c r="W182" i="3"/>
  <c r="AA182" i="3" s="1"/>
  <c r="W183" i="3"/>
  <c r="AA183" i="3" s="1"/>
  <c r="W184" i="3"/>
  <c r="W185" i="3"/>
  <c r="W186" i="3"/>
  <c r="AA186" i="3" s="1"/>
  <c r="W187" i="3"/>
  <c r="W188" i="3"/>
  <c r="W189" i="3"/>
  <c r="W190" i="3"/>
  <c r="AA190" i="3" s="1"/>
  <c r="W191" i="3"/>
  <c r="AA191" i="3" s="1"/>
  <c r="W192" i="3"/>
  <c r="W193" i="3"/>
  <c r="W194" i="3"/>
  <c r="AA194" i="3" s="1"/>
  <c r="W195" i="3"/>
  <c r="W196" i="3"/>
  <c r="W197" i="3"/>
  <c r="W198" i="3"/>
  <c r="W199" i="3"/>
  <c r="AA199" i="3" s="1"/>
  <c r="W200" i="3"/>
  <c r="AA200" i="3" s="1"/>
  <c r="W201" i="3"/>
  <c r="AA201" i="3" s="1"/>
  <c r="W202" i="3"/>
  <c r="AA202" i="3" s="1"/>
  <c r="W203" i="3"/>
  <c r="AA203" i="3" s="1"/>
  <c r="W204" i="3"/>
  <c r="W205" i="3"/>
  <c r="W206" i="3"/>
  <c r="W207" i="3"/>
  <c r="AA207" i="3" s="1"/>
  <c r="W208" i="3"/>
  <c r="AA208" i="3" s="1"/>
  <c r="W209" i="3"/>
  <c r="AA209" i="3" s="1"/>
  <c r="W210" i="3"/>
  <c r="AA210" i="3" s="1"/>
  <c r="W211" i="3"/>
  <c r="AA211" i="3" s="1"/>
  <c r="W212" i="3"/>
  <c r="W213" i="3"/>
  <c r="W214" i="3"/>
  <c r="W215" i="3"/>
  <c r="AA215" i="3" s="1"/>
  <c r="W216" i="3"/>
  <c r="AA216" i="3" s="1"/>
  <c r="W217" i="3"/>
  <c r="AA217" i="3" s="1"/>
  <c r="W218" i="3"/>
  <c r="AA218" i="3" s="1"/>
  <c r="W219" i="3"/>
  <c r="AA219" i="3" s="1"/>
  <c r="W220" i="3"/>
  <c r="W221" i="3"/>
  <c r="W222" i="3"/>
  <c r="W223" i="3"/>
  <c r="AA223" i="3" s="1"/>
  <c r="W224" i="3"/>
  <c r="AA224" i="3" s="1"/>
  <c r="W225" i="3"/>
  <c r="AA225" i="3" s="1"/>
  <c r="W226" i="3"/>
  <c r="AA226" i="3" s="1"/>
  <c r="W227" i="3"/>
  <c r="AA227" i="3" s="1"/>
  <c r="W228" i="3"/>
  <c r="W229" i="3"/>
  <c r="W230" i="3"/>
  <c r="W231" i="3"/>
  <c r="AA231" i="3" s="1"/>
  <c r="W232" i="3"/>
  <c r="AA232" i="3" s="1"/>
  <c r="W233" i="3"/>
  <c r="AA233" i="3" s="1"/>
  <c r="W234" i="3"/>
  <c r="AA234" i="3" s="1"/>
  <c r="W235" i="3"/>
  <c r="AA235" i="3" s="1"/>
  <c r="W236" i="3"/>
  <c r="W237" i="3"/>
  <c r="W238" i="3"/>
  <c r="W239" i="3"/>
  <c r="AA239" i="3" s="1"/>
  <c r="W240" i="3"/>
  <c r="AA240" i="3" s="1"/>
  <c r="W241" i="3"/>
  <c r="AA241" i="3" s="1"/>
  <c r="W242" i="3"/>
  <c r="AA242" i="3" s="1"/>
  <c r="W243" i="3"/>
  <c r="AA243" i="3" s="1"/>
  <c r="W244" i="3"/>
  <c r="W245" i="3"/>
  <c r="W246" i="3"/>
  <c r="W247" i="3"/>
  <c r="AA247" i="3" s="1"/>
  <c r="W248" i="3"/>
  <c r="AA248" i="3" s="1"/>
  <c r="W249" i="3"/>
  <c r="AA249" i="3" s="1"/>
  <c r="W250" i="3"/>
  <c r="AA250" i="3" s="1"/>
  <c r="W251" i="3"/>
  <c r="AA251" i="3" s="1"/>
  <c r="W252" i="3"/>
  <c r="W253" i="3"/>
  <c r="W254" i="3"/>
  <c r="W255" i="3"/>
  <c r="AA255" i="3" s="1"/>
  <c r="W256" i="3"/>
  <c r="AA256" i="3" s="1"/>
  <c r="W257" i="3"/>
  <c r="AA257" i="3" s="1"/>
  <c r="W258" i="3"/>
  <c r="AA258" i="3" s="1"/>
  <c r="W259" i="3"/>
  <c r="AA259" i="3" s="1"/>
  <c r="W260" i="3"/>
  <c r="V6" i="3"/>
  <c r="V7" i="3"/>
  <c r="V8" i="3"/>
  <c r="Z8" i="3" s="1"/>
  <c r="V9" i="3"/>
  <c r="Z9" i="3" s="1"/>
  <c r="V10" i="3"/>
  <c r="Z10" i="3" s="1"/>
  <c r="V11" i="3"/>
  <c r="Z11" i="3" s="1"/>
  <c r="V12" i="3"/>
  <c r="Z12" i="3" s="1"/>
  <c r="V13" i="3"/>
  <c r="V14" i="3"/>
  <c r="V15" i="3"/>
  <c r="V16" i="3"/>
  <c r="Z16" i="3" s="1"/>
  <c r="V17" i="3"/>
  <c r="Z17" i="3" s="1"/>
  <c r="V18" i="3"/>
  <c r="Z18" i="3" s="1"/>
  <c r="V19" i="3"/>
  <c r="Z19" i="3" s="1"/>
  <c r="V20" i="3"/>
  <c r="Z20" i="3" s="1"/>
  <c r="V21" i="3"/>
  <c r="V22" i="3"/>
  <c r="V23" i="3"/>
  <c r="V24" i="3"/>
  <c r="Z24" i="3" s="1"/>
  <c r="V25" i="3"/>
  <c r="Z25" i="3" s="1"/>
  <c r="V26" i="3"/>
  <c r="Z26" i="3" s="1"/>
  <c r="V27" i="3"/>
  <c r="Z27" i="3" s="1"/>
  <c r="V28" i="3"/>
  <c r="Z28" i="3" s="1"/>
  <c r="V29" i="3"/>
  <c r="V30" i="3"/>
  <c r="V31" i="3"/>
  <c r="V32" i="3"/>
  <c r="Z32" i="3" s="1"/>
  <c r="V33" i="3"/>
  <c r="Z33" i="3" s="1"/>
  <c r="V34" i="3"/>
  <c r="Z34" i="3" s="1"/>
  <c r="V35" i="3"/>
  <c r="Z35" i="3" s="1"/>
  <c r="V36" i="3"/>
  <c r="Z36" i="3" s="1"/>
  <c r="V37" i="3"/>
  <c r="V38" i="3"/>
  <c r="V39" i="3"/>
  <c r="V40" i="3"/>
  <c r="Z40" i="3" s="1"/>
  <c r="V41" i="3"/>
  <c r="Z41" i="3" s="1"/>
  <c r="V42" i="3"/>
  <c r="Z42" i="3" s="1"/>
  <c r="V43" i="3"/>
  <c r="Z43" i="3" s="1"/>
  <c r="V44" i="3"/>
  <c r="Z44" i="3" s="1"/>
  <c r="V45" i="3"/>
  <c r="V46" i="3"/>
  <c r="V47" i="3"/>
  <c r="V48" i="3"/>
  <c r="Z48" i="3" s="1"/>
  <c r="V49" i="3"/>
  <c r="Z49" i="3" s="1"/>
  <c r="V50" i="3"/>
  <c r="Z50" i="3" s="1"/>
  <c r="V51" i="3"/>
  <c r="Z51" i="3" s="1"/>
  <c r="V52" i="3"/>
  <c r="Z52" i="3" s="1"/>
  <c r="V53" i="3"/>
  <c r="V54" i="3"/>
  <c r="V55" i="3"/>
  <c r="V56" i="3"/>
  <c r="Z56" i="3" s="1"/>
  <c r="V57" i="3"/>
  <c r="Z57" i="3" s="1"/>
  <c r="V58" i="3"/>
  <c r="Z58" i="3" s="1"/>
  <c r="V59" i="3"/>
  <c r="Z59" i="3" s="1"/>
  <c r="V60" i="3"/>
  <c r="Z60" i="3" s="1"/>
  <c r="V61" i="3"/>
  <c r="V62" i="3"/>
  <c r="V63" i="3"/>
  <c r="V64" i="3"/>
  <c r="Z64" i="3" s="1"/>
  <c r="V65" i="3"/>
  <c r="Z65" i="3" s="1"/>
  <c r="V66" i="3"/>
  <c r="Z66" i="3" s="1"/>
  <c r="V67" i="3"/>
  <c r="Z67" i="3" s="1"/>
  <c r="V68" i="3"/>
  <c r="Z68" i="3" s="1"/>
  <c r="V69" i="3"/>
  <c r="V70" i="3"/>
  <c r="V71" i="3"/>
  <c r="V72" i="3"/>
  <c r="Z72" i="3" s="1"/>
  <c r="V73" i="3"/>
  <c r="Z73" i="3" s="1"/>
  <c r="V74" i="3"/>
  <c r="Z74" i="3" s="1"/>
  <c r="V75" i="3"/>
  <c r="Z75" i="3" s="1"/>
  <c r="V76" i="3"/>
  <c r="Z76" i="3" s="1"/>
  <c r="V77" i="3"/>
  <c r="V78" i="3"/>
  <c r="V79" i="3"/>
  <c r="V80" i="3"/>
  <c r="Z80" i="3" s="1"/>
  <c r="V81" i="3"/>
  <c r="Z81" i="3" s="1"/>
  <c r="V82" i="3"/>
  <c r="Z82" i="3" s="1"/>
  <c r="V83" i="3"/>
  <c r="Z83" i="3" s="1"/>
  <c r="V84" i="3"/>
  <c r="Z84" i="3" s="1"/>
  <c r="V86" i="3"/>
  <c r="V87" i="3"/>
  <c r="V88" i="3"/>
  <c r="V85" i="3"/>
  <c r="Z85" i="3" s="1"/>
  <c r="V89" i="3"/>
  <c r="Z89" i="3" s="1"/>
  <c r="V90" i="3"/>
  <c r="Z90" i="3" s="1"/>
  <c r="V91" i="3"/>
  <c r="Z91" i="3" s="1"/>
  <c r="V92" i="3"/>
  <c r="Z92" i="3" s="1"/>
  <c r="V93" i="3"/>
  <c r="V94" i="3"/>
  <c r="V95" i="3"/>
  <c r="V96" i="3"/>
  <c r="Z96" i="3" s="1"/>
  <c r="V97" i="3"/>
  <c r="Z97" i="3" s="1"/>
  <c r="V98" i="3"/>
  <c r="Z98" i="3" s="1"/>
  <c r="V99" i="3"/>
  <c r="Z99" i="3" s="1"/>
  <c r="V100" i="3"/>
  <c r="Z100" i="3" s="1"/>
  <c r="V101" i="3"/>
  <c r="V102" i="3"/>
  <c r="V103" i="3"/>
  <c r="V104" i="3"/>
  <c r="Z104" i="3" s="1"/>
  <c r="V105" i="3"/>
  <c r="Z105" i="3" s="1"/>
  <c r="V106" i="3"/>
  <c r="Z106" i="3" s="1"/>
  <c r="V107" i="3"/>
  <c r="Z107" i="3" s="1"/>
  <c r="V108" i="3"/>
  <c r="Z108" i="3" s="1"/>
  <c r="V109" i="3"/>
  <c r="V110" i="3"/>
  <c r="V111" i="3"/>
  <c r="V112" i="3"/>
  <c r="Z112" i="3" s="1"/>
  <c r="V113" i="3"/>
  <c r="Z113" i="3" s="1"/>
  <c r="V114" i="3"/>
  <c r="Z114" i="3" s="1"/>
  <c r="V115" i="3"/>
  <c r="Z115" i="3" s="1"/>
  <c r="V116" i="3"/>
  <c r="Z116" i="3" s="1"/>
  <c r="V117" i="3"/>
  <c r="V118" i="3"/>
  <c r="V119" i="3"/>
  <c r="V120" i="3"/>
  <c r="Z120" i="3" s="1"/>
  <c r="V121" i="3"/>
  <c r="Z121" i="3" s="1"/>
  <c r="V122" i="3"/>
  <c r="Z122" i="3" s="1"/>
  <c r="V123" i="3"/>
  <c r="Z123" i="3" s="1"/>
  <c r="V124" i="3"/>
  <c r="Z124" i="3" s="1"/>
  <c r="V125" i="3"/>
  <c r="V126" i="3"/>
  <c r="V127" i="3"/>
  <c r="V128" i="3"/>
  <c r="Z128" i="3" s="1"/>
  <c r="V129" i="3"/>
  <c r="Z129" i="3" s="1"/>
  <c r="V130" i="3"/>
  <c r="Z130" i="3" s="1"/>
  <c r="V131" i="3"/>
  <c r="Z131" i="3" s="1"/>
  <c r="V132" i="3"/>
  <c r="Z132" i="3" s="1"/>
  <c r="V133" i="3"/>
  <c r="V134" i="3"/>
  <c r="V135" i="3"/>
  <c r="V136" i="3"/>
  <c r="Z136" i="3" s="1"/>
  <c r="V137" i="3"/>
  <c r="Z137" i="3" s="1"/>
  <c r="V138" i="3"/>
  <c r="Z138" i="3" s="1"/>
  <c r="V139" i="3"/>
  <c r="Z139" i="3" s="1"/>
  <c r="V140" i="3"/>
  <c r="Z140" i="3" s="1"/>
  <c r="V141" i="3"/>
  <c r="V142" i="3"/>
  <c r="V143" i="3"/>
  <c r="V144" i="3"/>
  <c r="Z144" i="3" s="1"/>
  <c r="V145" i="3"/>
  <c r="Z145" i="3" s="1"/>
  <c r="V146" i="3"/>
  <c r="Z146" i="3" s="1"/>
  <c r="V147" i="3"/>
  <c r="Z147" i="3" s="1"/>
  <c r="V148" i="3"/>
  <c r="Z148" i="3" s="1"/>
  <c r="V149" i="3"/>
  <c r="V150" i="3"/>
  <c r="V151" i="3"/>
  <c r="V152" i="3"/>
  <c r="Z152" i="3" s="1"/>
  <c r="V153" i="3"/>
  <c r="Z153" i="3" s="1"/>
  <c r="V154" i="3"/>
  <c r="Z154" i="3" s="1"/>
  <c r="V155" i="3"/>
  <c r="Z155" i="3" s="1"/>
  <c r="V156" i="3"/>
  <c r="Z156" i="3" s="1"/>
  <c r="V157" i="3"/>
  <c r="V158" i="3"/>
  <c r="V159" i="3"/>
  <c r="V160" i="3"/>
  <c r="Z160" i="3" s="1"/>
  <c r="V161" i="3"/>
  <c r="Z161" i="3" s="1"/>
  <c r="V162" i="3"/>
  <c r="Z162" i="3" s="1"/>
  <c r="V163" i="3"/>
  <c r="Z163" i="3" s="1"/>
  <c r="V164" i="3"/>
  <c r="Z164" i="3" s="1"/>
  <c r="V165" i="3"/>
  <c r="V166" i="3"/>
  <c r="V167" i="3"/>
  <c r="V168" i="3"/>
  <c r="Z168" i="3" s="1"/>
  <c r="V169" i="3"/>
  <c r="Z169" i="3" s="1"/>
  <c r="V170" i="3"/>
  <c r="Z170" i="3" s="1"/>
  <c r="V171" i="3"/>
  <c r="Z171" i="3" s="1"/>
  <c r="V172" i="3"/>
  <c r="Z172" i="3" s="1"/>
  <c r="V173" i="3"/>
  <c r="V174" i="3"/>
  <c r="V175" i="3"/>
  <c r="V176" i="3"/>
  <c r="Z176" i="3" s="1"/>
  <c r="V177" i="3"/>
  <c r="Z177" i="3" s="1"/>
  <c r="V178" i="3"/>
  <c r="Z178" i="3" s="1"/>
  <c r="V179" i="3"/>
  <c r="Z179" i="3" s="1"/>
  <c r="V180" i="3"/>
  <c r="Z180" i="3" s="1"/>
  <c r="V181" i="3"/>
  <c r="V182" i="3"/>
  <c r="V183" i="3"/>
  <c r="V184" i="3"/>
  <c r="Z184" i="3" s="1"/>
  <c r="V185" i="3"/>
  <c r="Z185" i="3" s="1"/>
  <c r="V186" i="3"/>
  <c r="Z186" i="3" s="1"/>
  <c r="V187" i="3"/>
  <c r="Z187" i="3" s="1"/>
  <c r="V188" i="3"/>
  <c r="Z188" i="3" s="1"/>
  <c r="V189" i="3"/>
  <c r="V190" i="3"/>
  <c r="V191" i="3"/>
  <c r="V192" i="3"/>
  <c r="Z192" i="3" s="1"/>
  <c r="V193" i="3"/>
  <c r="Z193" i="3" s="1"/>
  <c r="V194" i="3"/>
  <c r="Z194" i="3" s="1"/>
  <c r="V195" i="3"/>
  <c r="V196" i="3"/>
  <c r="V197" i="3"/>
  <c r="V198" i="3"/>
  <c r="V199" i="3"/>
  <c r="V200" i="3"/>
  <c r="V201" i="3"/>
  <c r="Z201" i="3" s="1"/>
  <c r="V202" i="3"/>
  <c r="Z202" i="3" s="1"/>
  <c r="V203" i="3"/>
  <c r="Z203" i="3" s="1"/>
  <c r="V204" i="3"/>
  <c r="V205" i="3"/>
  <c r="V206" i="3"/>
  <c r="V207" i="3"/>
  <c r="V208" i="3"/>
  <c r="V209" i="3"/>
  <c r="Z209" i="3" s="1"/>
  <c r="V210" i="3"/>
  <c r="Z210" i="3" s="1"/>
  <c r="V211" i="3"/>
  <c r="Z211" i="3" s="1"/>
  <c r="V212" i="3"/>
  <c r="V213" i="3"/>
  <c r="V214" i="3"/>
  <c r="V215" i="3"/>
  <c r="V216" i="3"/>
  <c r="V217" i="3"/>
  <c r="Z217" i="3" s="1"/>
  <c r="V218" i="3"/>
  <c r="Z218" i="3" s="1"/>
  <c r="V219" i="3"/>
  <c r="Z219" i="3" s="1"/>
  <c r="V220" i="3"/>
  <c r="V221" i="3"/>
  <c r="V222" i="3"/>
  <c r="V223" i="3"/>
  <c r="V224" i="3"/>
  <c r="V225" i="3"/>
  <c r="Z225" i="3" s="1"/>
  <c r="V226" i="3"/>
  <c r="Z226" i="3" s="1"/>
  <c r="V227" i="3"/>
  <c r="Z227" i="3" s="1"/>
  <c r="V228" i="3"/>
  <c r="V229" i="3"/>
  <c r="V230" i="3"/>
  <c r="V231" i="3"/>
  <c r="V232" i="3"/>
  <c r="V233" i="3"/>
  <c r="Z233" i="3" s="1"/>
  <c r="V234" i="3"/>
  <c r="Z234" i="3" s="1"/>
  <c r="V235" i="3"/>
  <c r="Z235" i="3" s="1"/>
  <c r="V236" i="3"/>
  <c r="V237" i="3"/>
  <c r="V238" i="3"/>
  <c r="V239" i="3"/>
  <c r="V240" i="3"/>
  <c r="V241" i="3"/>
  <c r="Z241" i="3" s="1"/>
  <c r="V242" i="3"/>
  <c r="Z242" i="3" s="1"/>
  <c r="V243" i="3"/>
  <c r="Z243" i="3" s="1"/>
  <c r="V244" i="3"/>
  <c r="V245" i="3"/>
  <c r="V246" i="3"/>
  <c r="V247" i="3"/>
  <c r="V248" i="3"/>
  <c r="V249" i="3"/>
  <c r="Z249" i="3" s="1"/>
  <c r="V250" i="3"/>
  <c r="Z250" i="3" s="1"/>
  <c r="V251" i="3"/>
  <c r="Z251" i="3" s="1"/>
  <c r="V252" i="3"/>
  <c r="V253" i="3"/>
  <c r="V254" i="3"/>
  <c r="V255" i="3"/>
  <c r="V256" i="3"/>
  <c r="V257" i="3"/>
  <c r="Z257" i="3" s="1"/>
  <c r="V258" i="3"/>
  <c r="Z258" i="3" s="1"/>
  <c r="V259" i="3"/>
  <c r="Z259" i="3" s="1"/>
  <c r="V260" i="3"/>
  <c r="R17" i="3"/>
  <c r="R40" i="3"/>
  <c r="R58" i="3"/>
  <c r="R85" i="3"/>
  <c r="R107" i="3"/>
  <c r="R122" i="3"/>
  <c r="R144" i="3"/>
  <c r="R155" i="3"/>
  <c r="R168" i="3"/>
  <c r="R178" i="3"/>
  <c r="R186" i="3"/>
  <c r="R187" i="3"/>
  <c r="R201" i="3"/>
  <c r="R211" i="3"/>
  <c r="R217" i="3"/>
  <c r="R233" i="3"/>
  <c r="R241" i="3"/>
  <c r="R249" i="3"/>
  <c r="R255" i="3"/>
  <c r="AA193" i="3" l="1"/>
  <c r="AA177" i="3"/>
  <c r="AA169" i="3"/>
  <c r="AA137" i="3"/>
  <c r="AA121" i="3"/>
  <c r="AA97" i="3"/>
  <c r="AA89" i="3"/>
  <c r="AA73" i="3"/>
  <c r="AA57" i="3"/>
  <c r="AA49" i="3"/>
  <c r="AA17" i="3"/>
  <c r="AB240" i="3"/>
  <c r="AD240" i="3" s="1"/>
  <c r="J240" i="7" s="1"/>
  <c r="K240" i="7" s="1"/>
  <c r="AB216" i="3"/>
  <c r="AB208" i="3"/>
  <c r="AB176" i="3"/>
  <c r="AB128" i="3"/>
  <c r="AB112" i="3"/>
  <c r="AB56" i="3"/>
  <c r="R48" i="3"/>
  <c r="R24" i="3"/>
  <c r="R259" i="3"/>
  <c r="AA153" i="3"/>
  <c r="AA113" i="3"/>
  <c r="AA105" i="3"/>
  <c r="AA33" i="3"/>
  <c r="AA9" i="3"/>
  <c r="AB256" i="3"/>
  <c r="AB224" i="3"/>
  <c r="AB192" i="3"/>
  <c r="AB160" i="3"/>
  <c r="AB144" i="3"/>
  <c r="AB85" i="3"/>
  <c r="AB64" i="3"/>
  <c r="AB48" i="3"/>
  <c r="AB32" i="3"/>
  <c r="AB8" i="3"/>
  <c r="AA185" i="3"/>
  <c r="AA161" i="3"/>
  <c r="AA145" i="3"/>
  <c r="AA129" i="3"/>
  <c r="AA81" i="3"/>
  <c r="AA65" i="3"/>
  <c r="AA41" i="3"/>
  <c r="AA25" i="3"/>
  <c r="AB248" i="3"/>
  <c r="AB232" i="3"/>
  <c r="AB200" i="3"/>
  <c r="AB184" i="3"/>
  <c r="AB168" i="3"/>
  <c r="AB152" i="3"/>
  <c r="AB40" i="3"/>
  <c r="AB16" i="3"/>
  <c r="R120" i="3"/>
  <c r="R96" i="3"/>
  <c r="R72" i="3"/>
  <c r="R32" i="3"/>
  <c r="R8" i="3"/>
  <c r="R251" i="3"/>
  <c r="R235" i="3"/>
  <c r="R227" i="3"/>
  <c r="R219" i="3"/>
  <c r="R203" i="3"/>
  <c r="Z260" i="3"/>
  <c r="Z252" i="3"/>
  <c r="Z244" i="3"/>
  <c r="Z236" i="3"/>
  <c r="Z228" i="3"/>
  <c r="Z220" i="3"/>
  <c r="Z212" i="3"/>
  <c r="Z204" i="3"/>
  <c r="Z196" i="3"/>
  <c r="AA192" i="3"/>
  <c r="AD192" i="3" s="1"/>
  <c r="J192" i="7" s="1"/>
  <c r="K192" i="7" s="1"/>
  <c r="AA184" i="3"/>
  <c r="AA176" i="3"/>
  <c r="AA168" i="3"/>
  <c r="AA160" i="3"/>
  <c r="AD160" i="3" s="1"/>
  <c r="J160" i="7" s="1"/>
  <c r="K160" i="7" s="1"/>
  <c r="AA152" i="3"/>
  <c r="AA144" i="3"/>
  <c r="AA136" i="3"/>
  <c r="AA128" i="3"/>
  <c r="AD128" i="3" s="1"/>
  <c r="J128" i="7" s="1"/>
  <c r="K128" i="7" s="1"/>
  <c r="AA120" i="3"/>
  <c r="AA112" i="3"/>
  <c r="AA104" i="3"/>
  <c r="AA96" i="3"/>
  <c r="AA85" i="3"/>
  <c r="AA80" i="3"/>
  <c r="AA72" i="3"/>
  <c r="AA64" i="3"/>
  <c r="AA56" i="3"/>
  <c r="AA48" i="3"/>
  <c r="AA40" i="3"/>
  <c r="AA32" i="3"/>
  <c r="AD32" i="3" s="1"/>
  <c r="J32" i="7" s="1"/>
  <c r="K32" i="7" s="1"/>
  <c r="AA24" i="3"/>
  <c r="AA16" i="3"/>
  <c r="AA8" i="3"/>
  <c r="AB255" i="3"/>
  <c r="AD255" i="3" s="1"/>
  <c r="J255" i="7" s="1"/>
  <c r="K255" i="7" s="1"/>
  <c r="AB247" i="3"/>
  <c r="AB239" i="3"/>
  <c r="AB231" i="3"/>
  <c r="AB223" i="3"/>
  <c r="AB215" i="3"/>
  <c r="AB207" i="3"/>
  <c r="AB199" i="3"/>
  <c r="AB191" i="3"/>
  <c r="AB183" i="3"/>
  <c r="AB175" i="3"/>
  <c r="AB167" i="3"/>
  <c r="AB159" i="3"/>
  <c r="AB151" i="3"/>
  <c r="AB143" i="3"/>
  <c r="AB135" i="3"/>
  <c r="AB127" i="3"/>
  <c r="AB119" i="3"/>
  <c r="AB111" i="3"/>
  <c r="AB95" i="3"/>
  <c r="AB88" i="3"/>
  <c r="AD88" i="3" s="1"/>
  <c r="J88" i="7" s="1"/>
  <c r="K88" i="7" s="1"/>
  <c r="AB71" i="3"/>
  <c r="AB55" i="3"/>
  <c r="AB47" i="3"/>
  <c r="AB39" i="3"/>
  <c r="AB31" i="3"/>
  <c r="AB23" i="3"/>
  <c r="AB15" i="3"/>
  <c r="AB7" i="3"/>
  <c r="R246" i="3"/>
  <c r="R238" i="3"/>
  <c r="R230" i="3"/>
  <c r="R214" i="3"/>
  <c r="R206" i="3"/>
  <c r="R198" i="3"/>
  <c r="R179" i="3"/>
  <c r="R171" i="3"/>
  <c r="R163" i="3"/>
  <c r="R147" i="3"/>
  <c r="R139" i="3"/>
  <c r="R258" i="3"/>
  <c r="R250" i="3"/>
  <c r="R234" i="3"/>
  <c r="R226" i="3"/>
  <c r="R218" i="3"/>
  <c r="R202" i="3"/>
  <c r="R194" i="3"/>
  <c r="R170" i="3"/>
  <c r="R162" i="3"/>
  <c r="R138" i="3"/>
  <c r="R95" i="3"/>
  <c r="AA95" i="3"/>
  <c r="R55" i="3"/>
  <c r="R47" i="3"/>
  <c r="AA55" i="3"/>
  <c r="AA47" i="3"/>
  <c r="R39" i="3"/>
  <c r="R114" i="3"/>
  <c r="R98" i="3"/>
  <c r="R82" i="3"/>
  <c r="R66" i="3"/>
  <c r="R50" i="3"/>
  <c r="R123" i="3"/>
  <c r="AB78" i="3"/>
  <c r="Z248" i="3"/>
  <c r="AD248" i="3" s="1"/>
  <c r="J248" i="7" s="1"/>
  <c r="K248" i="7" s="1"/>
  <c r="Z224" i="3"/>
  <c r="Z216" i="3"/>
  <c r="Z231" i="3"/>
  <c r="Z183" i="3"/>
  <c r="Z143" i="3"/>
  <c r="AD143" i="3" s="1"/>
  <c r="J143" i="7" s="1"/>
  <c r="K143" i="7" s="1"/>
  <c r="Z119" i="3"/>
  <c r="Z95" i="3"/>
  <c r="AD95" i="3" s="1"/>
  <c r="J95" i="7" s="1"/>
  <c r="K95" i="7" s="1"/>
  <c r="Z63" i="3"/>
  <c r="Z31" i="3"/>
  <c r="AD31" i="3" s="1"/>
  <c r="J31" i="7" s="1"/>
  <c r="K31" i="7" s="1"/>
  <c r="Z7" i="3"/>
  <c r="AA222" i="3"/>
  <c r="Z232" i="3"/>
  <c r="Z200" i="3"/>
  <c r="Z255" i="3"/>
  <c r="Z239" i="3"/>
  <c r="AD239" i="3" s="1"/>
  <c r="J239" i="7" s="1"/>
  <c r="K239" i="7" s="1"/>
  <c r="Z207" i="3"/>
  <c r="Z199" i="3"/>
  <c r="Z167" i="3"/>
  <c r="Z159" i="3"/>
  <c r="Z135" i="3"/>
  <c r="Z111" i="3"/>
  <c r="AD111" i="3" s="1"/>
  <c r="J111" i="7" s="1"/>
  <c r="K111" i="7" s="1"/>
  <c r="Z79" i="3"/>
  <c r="Z55" i="3"/>
  <c r="Z39" i="3"/>
  <c r="AD39" i="3" s="1"/>
  <c r="J39" i="7" s="1"/>
  <c r="K39" i="7" s="1"/>
  <c r="Z23" i="3"/>
  <c r="AD23" i="3" s="1"/>
  <c r="J23" i="7" s="1"/>
  <c r="K23" i="7" s="1"/>
  <c r="AA254" i="3"/>
  <c r="AA238" i="3"/>
  <c r="AA214" i="3"/>
  <c r="AA198" i="3"/>
  <c r="Z254" i="3"/>
  <c r="AD254" i="3" s="1"/>
  <c r="J254" i="7" s="1"/>
  <c r="K254" i="7" s="1"/>
  <c r="Z246" i="3"/>
  <c r="Z238" i="3"/>
  <c r="Z230" i="3"/>
  <c r="Z222" i="3"/>
  <c r="Z214" i="3"/>
  <c r="Z206" i="3"/>
  <c r="Z198" i="3"/>
  <c r="AD198" i="3" s="1"/>
  <c r="J198" i="7" s="1"/>
  <c r="K198" i="7" s="1"/>
  <c r="Z190" i="3"/>
  <c r="AD190" i="3" s="1"/>
  <c r="J190" i="7" s="1"/>
  <c r="K190" i="7" s="1"/>
  <c r="Z182" i="3"/>
  <c r="AD182" i="3" s="1"/>
  <c r="J182" i="7" s="1"/>
  <c r="K182" i="7" s="1"/>
  <c r="Z174" i="3"/>
  <c r="AD174" i="3" s="1"/>
  <c r="J174" i="7" s="1"/>
  <c r="K174" i="7" s="1"/>
  <c r="Z166" i="3"/>
  <c r="AD166" i="3" s="1"/>
  <c r="J166" i="7" s="1"/>
  <c r="K166" i="7" s="1"/>
  <c r="Z158" i="3"/>
  <c r="Z150" i="3"/>
  <c r="Z142" i="3"/>
  <c r="AD142" i="3" s="1"/>
  <c r="J142" i="7" s="1"/>
  <c r="K142" i="7" s="1"/>
  <c r="Z134" i="3"/>
  <c r="AD134" i="3" s="1"/>
  <c r="J134" i="7" s="1"/>
  <c r="K134" i="7" s="1"/>
  <c r="Z126" i="3"/>
  <c r="AD126" i="3" s="1"/>
  <c r="J126" i="7" s="1"/>
  <c r="K126" i="7" s="1"/>
  <c r="Z118" i="3"/>
  <c r="AD118" i="3" s="1"/>
  <c r="J118" i="7" s="1"/>
  <c r="K118" i="7" s="1"/>
  <c r="Z110" i="3"/>
  <c r="AD110" i="3" s="1"/>
  <c r="J110" i="7" s="1"/>
  <c r="K110" i="7" s="1"/>
  <c r="Z102" i="3"/>
  <c r="AD102" i="3" s="1"/>
  <c r="J102" i="7" s="1"/>
  <c r="K102" i="7" s="1"/>
  <c r="Z94" i="3"/>
  <c r="AD94" i="3" s="1"/>
  <c r="J94" i="7" s="1"/>
  <c r="K94" i="7" s="1"/>
  <c r="Z87" i="3"/>
  <c r="Z78" i="3"/>
  <c r="AD78" i="3" s="1"/>
  <c r="J78" i="7" s="1"/>
  <c r="K78" i="7" s="1"/>
  <c r="Z70" i="3"/>
  <c r="AD70" i="3" s="1"/>
  <c r="J70" i="7" s="1"/>
  <c r="K70" i="7" s="1"/>
  <c r="Z62" i="3"/>
  <c r="AD62" i="3" s="1"/>
  <c r="J62" i="7" s="1"/>
  <c r="K62" i="7" s="1"/>
  <c r="Z54" i="3"/>
  <c r="AD54" i="3" s="1"/>
  <c r="J54" i="7" s="1"/>
  <c r="K54" i="7" s="1"/>
  <c r="Z46" i="3"/>
  <c r="AD46" i="3" s="1"/>
  <c r="J46" i="7" s="1"/>
  <c r="K46" i="7" s="1"/>
  <c r="Z38" i="3"/>
  <c r="AD38" i="3" s="1"/>
  <c r="J38" i="7" s="1"/>
  <c r="K38" i="7" s="1"/>
  <c r="Z30" i="3"/>
  <c r="Z22" i="3"/>
  <c r="Z14" i="3"/>
  <c r="AD14" i="3" s="1"/>
  <c r="J14" i="7" s="1"/>
  <c r="K14" i="7" s="1"/>
  <c r="Z6" i="3"/>
  <c r="AA253" i="3"/>
  <c r="AA245" i="3"/>
  <c r="AA237" i="3"/>
  <c r="AA229" i="3"/>
  <c r="AA221" i="3"/>
  <c r="AA213" i="3"/>
  <c r="AA205" i="3"/>
  <c r="AA197" i="3"/>
  <c r="AA189" i="3"/>
  <c r="AA181" i="3"/>
  <c r="AA173" i="3"/>
  <c r="AA165" i="3"/>
  <c r="AA157" i="3"/>
  <c r="AA149" i="3"/>
  <c r="AA141" i="3"/>
  <c r="AA133" i="3"/>
  <c r="AA125" i="3"/>
  <c r="AA117" i="3"/>
  <c r="AA109" i="3"/>
  <c r="AA101" i="3"/>
  <c r="AA93" i="3"/>
  <c r="AA86" i="3"/>
  <c r="AA77" i="3"/>
  <c r="AA69" i="3"/>
  <c r="AA61" i="3"/>
  <c r="AA53" i="3"/>
  <c r="AA45" i="3"/>
  <c r="AA37" i="3"/>
  <c r="AA29" i="3"/>
  <c r="AA21" i="3"/>
  <c r="AA13" i="3"/>
  <c r="Z256" i="3"/>
  <c r="AD256" i="3" s="1"/>
  <c r="J256" i="7" s="1"/>
  <c r="K256" i="7" s="1"/>
  <c r="Z208" i="3"/>
  <c r="AD208" i="3" s="1"/>
  <c r="J208" i="7" s="1"/>
  <c r="K208" i="7" s="1"/>
  <c r="Z223" i="3"/>
  <c r="Z191" i="3"/>
  <c r="AD191" i="3" s="1"/>
  <c r="J191" i="7" s="1"/>
  <c r="K191" i="7" s="1"/>
  <c r="Z151" i="3"/>
  <c r="AD151" i="3" s="1"/>
  <c r="J151" i="7" s="1"/>
  <c r="K151" i="7" s="1"/>
  <c r="Z127" i="3"/>
  <c r="Z103" i="3"/>
  <c r="Z71" i="3"/>
  <c r="AD71" i="3" s="1"/>
  <c r="J71" i="7" s="1"/>
  <c r="K71" i="7" s="1"/>
  <c r="Z47" i="3"/>
  <c r="AD47" i="3" s="1"/>
  <c r="J47" i="7" s="1"/>
  <c r="K47" i="7" s="1"/>
  <c r="Z15" i="3"/>
  <c r="AD15" i="3" s="1"/>
  <c r="J15" i="7" s="1"/>
  <c r="K15" i="7" s="1"/>
  <c r="AA246" i="3"/>
  <c r="AA230" i="3"/>
  <c r="AD230" i="3" s="1"/>
  <c r="J230" i="7" s="1"/>
  <c r="K230" i="7" s="1"/>
  <c r="AA206" i="3"/>
  <c r="AB259" i="3"/>
  <c r="AD259" i="3" s="1"/>
  <c r="J259" i="7" s="1"/>
  <c r="K259" i="7" s="1"/>
  <c r="AB251" i="3"/>
  <c r="AB243" i="3"/>
  <c r="AD243" i="3" s="1"/>
  <c r="J243" i="7" s="1"/>
  <c r="K243" i="7" s="1"/>
  <c r="AB235" i="3"/>
  <c r="AD235" i="3" s="1"/>
  <c r="J235" i="7" s="1"/>
  <c r="K235" i="7" s="1"/>
  <c r="AB227" i="3"/>
  <c r="AD227" i="3" s="1"/>
  <c r="J227" i="7" s="1"/>
  <c r="K227" i="7" s="1"/>
  <c r="AB219" i="3"/>
  <c r="AD219" i="3" s="1"/>
  <c r="J219" i="7" s="1"/>
  <c r="K219" i="7" s="1"/>
  <c r="AB211" i="3"/>
  <c r="AB203" i="3"/>
  <c r="AB195" i="3"/>
  <c r="AB187" i="3"/>
  <c r="AB179" i="3"/>
  <c r="AB171" i="3"/>
  <c r="AB163" i="3"/>
  <c r="AB155" i="3"/>
  <c r="AB147" i="3"/>
  <c r="AB139" i="3"/>
  <c r="AB131" i="3"/>
  <c r="Z240" i="3"/>
  <c r="Z247" i="3"/>
  <c r="AD247" i="3" s="1"/>
  <c r="J247" i="7" s="1"/>
  <c r="K247" i="7" s="1"/>
  <c r="Z215" i="3"/>
  <c r="AD215" i="3" s="1"/>
  <c r="J215" i="7" s="1"/>
  <c r="K215" i="7" s="1"/>
  <c r="Z175" i="3"/>
  <c r="AD175" i="3" s="1"/>
  <c r="J175" i="7" s="1"/>
  <c r="K175" i="7" s="1"/>
  <c r="Z88" i="3"/>
  <c r="AA187" i="3"/>
  <c r="AD187" i="3" s="1"/>
  <c r="J187" i="7" s="1"/>
  <c r="K187" i="7" s="1"/>
  <c r="AA179" i="3"/>
  <c r="AA171" i="3"/>
  <c r="AA163" i="3"/>
  <c r="AA155" i="3"/>
  <c r="AA147" i="3"/>
  <c r="AA139" i="3"/>
  <c r="AA131" i="3"/>
  <c r="AA123" i="3"/>
  <c r="AA115" i="3"/>
  <c r="AA107" i="3"/>
  <c r="AA99" i="3"/>
  <c r="AA91" i="3"/>
  <c r="AA83" i="3"/>
  <c r="AA75" i="3"/>
  <c r="AA67" i="3"/>
  <c r="AA59" i="3"/>
  <c r="AA51" i="3"/>
  <c r="AA43" i="3"/>
  <c r="AA35" i="3"/>
  <c r="AA27" i="3"/>
  <c r="AA19" i="3"/>
  <c r="AA11" i="3"/>
  <c r="AB258" i="3"/>
  <c r="AD258" i="3" s="1"/>
  <c r="J258" i="7" s="1"/>
  <c r="K258" i="7" s="1"/>
  <c r="AB250" i="3"/>
  <c r="AB242" i="3"/>
  <c r="AD242" i="3" s="1"/>
  <c r="J242" i="7" s="1"/>
  <c r="K242" i="7" s="1"/>
  <c r="AB234" i="3"/>
  <c r="AB226" i="3"/>
  <c r="AD226" i="3" s="1"/>
  <c r="J226" i="7" s="1"/>
  <c r="K226" i="7" s="1"/>
  <c r="AB218" i="3"/>
  <c r="AD218" i="3" s="1"/>
  <c r="J218" i="7" s="1"/>
  <c r="K218" i="7" s="1"/>
  <c r="AB210" i="3"/>
  <c r="AB202" i="3"/>
  <c r="AD202" i="3" s="1"/>
  <c r="J202" i="7" s="1"/>
  <c r="K202" i="7" s="1"/>
  <c r="AB194" i="3"/>
  <c r="AD194" i="3" s="1"/>
  <c r="J194" i="7" s="1"/>
  <c r="K194" i="7" s="1"/>
  <c r="AB186" i="3"/>
  <c r="AD186" i="3" s="1"/>
  <c r="J186" i="7" s="1"/>
  <c r="K186" i="7" s="1"/>
  <c r="AB178" i="3"/>
  <c r="AB170" i="3"/>
  <c r="AB162" i="3"/>
  <c r="AB154" i="3"/>
  <c r="AD154" i="3" s="1"/>
  <c r="J154" i="7" s="1"/>
  <c r="K154" i="7" s="1"/>
  <c r="AB146" i="3"/>
  <c r="AD146" i="3" s="1"/>
  <c r="J146" i="7" s="1"/>
  <c r="K146" i="7" s="1"/>
  <c r="AB138" i="3"/>
  <c r="AD138" i="3" s="1"/>
  <c r="J138" i="7" s="1"/>
  <c r="K138" i="7" s="1"/>
  <c r="AB130" i="3"/>
  <c r="AD130" i="3" s="1"/>
  <c r="J130" i="7" s="1"/>
  <c r="K130" i="7" s="1"/>
  <c r="AB114" i="3"/>
  <c r="AD114" i="3" s="1"/>
  <c r="J114" i="7" s="1"/>
  <c r="K114" i="7" s="1"/>
  <c r="AB98" i="3"/>
  <c r="AB66" i="3"/>
  <c r="AD66" i="3" s="1"/>
  <c r="J66" i="7" s="1"/>
  <c r="K66" i="7" s="1"/>
  <c r="AD234" i="3"/>
  <c r="J234" i="7" s="1"/>
  <c r="K234" i="7" s="1"/>
  <c r="AD170" i="3"/>
  <c r="J170" i="7" s="1"/>
  <c r="K170" i="7" s="1"/>
  <c r="AD257" i="3"/>
  <c r="J257" i="7" s="1"/>
  <c r="K257" i="7" s="1"/>
  <c r="AD249" i="3"/>
  <c r="J249" i="7" s="1"/>
  <c r="K249" i="7" s="1"/>
  <c r="AD241" i="3"/>
  <c r="J241" i="7" s="1"/>
  <c r="K241" i="7" s="1"/>
  <c r="AD225" i="3"/>
  <c r="J225" i="7" s="1"/>
  <c r="K225" i="7" s="1"/>
  <c r="AD193" i="3"/>
  <c r="J193" i="7" s="1"/>
  <c r="K193" i="7" s="1"/>
  <c r="AD185" i="3"/>
  <c r="J185" i="7" s="1"/>
  <c r="K185" i="7" s="1"/>
  <c r="AD177" i="3"/>
  <c r="J177" i="7" s="1"/>
  <c r="K177" i="7" s="1"/>
  <c r="AD161" i="3"/>
  <c r="J161" i="7" s="1"/>
  <c r="K161" i="7" s="1"/>
  <c r="AD16" i="3"/>
  <c r="J16" i="7" s="1"/>
  <c r="K16" i="7" s="1"/>
  <c r="AD232" i="3"/>
  <c r="J232" i="7" s="1"/>
  <c r="K232" i="7" s="1"/>
  <c r="AD216" i="3"/>
  <c r="J216" i="7" s="1"/>
  <c r="K216" i="7" s="1"/>
  <c r="AD200" i="3"/>
  <c r="J200" i="7" s="1"/>
  <c r="K200" i="7" s="1"/>
  <c r="AD184" i="3"/>
  <c r="J184" i="7" s="1"/>
  <c r="K184" i="7" s="1"/>
  <c r="AD144" i="3"/>
  <c r="J144" i="7" s="1"/>
  <c r="K144" i="7" s="1"/>
  <c r="AD211" i="3"/>
  <c r="J211" i="7" s="1"/>
  <c r="K211" i="7" s="1"/>
  <c r="AD203" i="3"/>
  <c r="J203" i="7" s="1"/>
  <c r="K203" i="7" s="1"/>
  <c r="AD145" i="3"/>
  <c r="J145" i="7" s="1"/>
  <c r="K145" i="7" s="1"/>
  <c r="AD251" i="3"/>
  <c r="J251" i="7" s="1"/>
  <c r="K251" i="7" s="1"/>
  <c r="AD250" i="3"/>
  <c r="J250" i="7" s="1"/>
  <c r="K250" i="7" s="1"/>
  <c r="AD233" i="3"/>
  <c r="J233" i="7" s="1"/>
  <c r="K233" i="7" s="1"/>
  <c r="AD217" i="3"/>
  <c r="J217" i="7" s="1"/>
  <c r="K217" i="7" s="1"/>
  <c r="AD209" i="3"/>
  <c r="J209" i="7" s="1"/>
  <c r="K209" i="7" s="1"/>
  <c r="AD178" i="3"/>
  <c r="J178" i="7" s="1"/>
  <c r="K178" i="7" s="1"/>
  <c r="AD176" i="3"/>
  <c r="J176" i="7" s="1"/>
  <c r="K176" i="7" s="1"/>
  <c r="AD169" i="3"/>
  <c r="J169" i="7" s="1"/>
  <c r="K169" i="7" s="1"/>
  <c r="AD168" i="3"/>
  <c r="J168" i="7" s="1"/>
  <c r="K168" i="7" s="1"/>
  <c r="AD162" i="3"/>
  <c r="J162" i="7" s="1"/>
  <c r="K162" i="7" s="1"/>
  <c r="AD153" i="3"/>
  <c r="J153" i="7" s="1"/>
  <c r="K153" i="7" s="1"/>
  <c r="AD152" i="3"/>
  <c r="J152" i="7" s="1"/>
  <c r="K152" i="7" s="1"/>
  <c r="AD112" i="3"/>
  <c r="J112" i="7" s="1"/>
  <c r="K112" i="7" s="1"/>
  <c r="AD201" i="3"/>
  <c r="J201" i="7" s="1"/>
  <c r="K201" i="7" s="1"/>
  <c r="AD210" i="3"/>
  <c r="J210" i="7" s="1"/>
  <c r="K210" i="7" s="1"/>
  <c r="AB260" i="3"/>
  <c r="AB252" i="3"/>
  <c r="AB244" i="3"/>
  <c r="AB236" i="3"/>
  <c r="AB228" i="3"/>
  <c r="AB220" i="3"/>
  <c r="AB212" i="3"/>
  <c r="AB204" i="3"/>
  <c r="AB196" i="3"/>
  <c r="AB188" i="3"/>
  <c r="AB180" i="3"/>
  <c r="AB172" i="3"/>
  <c r="AB164" i="3"/>
  <c r="AB156" i="3"/>
  <c r="AB148" i="3"/>
  <c r="AB140" i="3"/>
  <c r="AB132" i="3"/>
  <c r="AB124" i="3"/>
  <c r="AB116" i="3"/>
  <c r="AB108" i="3"/>
  <c r="R100" i="3"/>
  <c r="AB92" i="3"/>
  <c r="AB84" i="3"/>
  <c r="AB76" i="3"/>
  <c r="AB68" i="3"/>
  <c r="AB60" i="3"/>
  <c r="AB52" i="3"/>
  <c r="AB44" i="3"/>
  <c r="R36" i="3"/>
  <c r="AB28" i="3"/>
  <c r="AB20" i="3"/>
  <c r="AB12" i="3"/>
  <c r="Z253" i="3"/>
  <c r="AD253" i="3" s="1"/>
  <c r="J253" i="7" s="1"/>
  <c r="K253" i="7" s="1"/>
  <c r="Z245" i="3"/>
  <c r="Z237" i="3"/>
  <c r="AD237" i="3" s="1"/>
  <c r="J237" i="7" s="1"/>
  <c r="K237" i="7" s="1"/>
  <c r="Z229" i="3"/>
  <c r="Z221" i="3"/>
  <c r="AD221" i="3" s="1"/>
  <c r="J221" i="7" s="1"/>
  <c r="K221" i="7" s="1"/>
  <c r="Z213" i="3"/>
  <c r="AD213" i="3" s="1"/>
  <c r="J213" i="7" s="1"/>
  <c r="K213" i="7" s="1"/>
  <c r="Z205" i="3"/>
  <c r="AD205" i="3" s="1"/>
  <c r="J205" i="7" s="1"/>
  <c r="K205" i="7" s="1"/>
  <c r="Z197" i="3"/>
  <c r="Z189" i="3"/>
  <c r="AD189" i="3" s="1"/>
  <c r="J189" i="7" s="1"/>
  <c r="K189" i="7" s="1"/>
  <c r="Z181" i="3"/>
  <c r="Z173" i="3"/>
  <c r="AD173" i="3" s="1"/>
  <c r="J173" i="7" s="1"/>
  <c r="K173" i="7" s="1"/>
  <c r="Z165" i="3"/>
  <c r="Z157" i="3"/>
  <c r="AD157" i="3" s="1"/>
  <c r="J157" i="7" s="1"/>
  <c r="K157" i="7" s="1"/>
  <c r="Z149" i="3"/>
  <c r="AD149" i="3" s="1"/>
  <c r="J149" i="7" s="1"/>
  <c r="K149" i="7" s="1"/>
  <c r="Z141" i="3"/>
  <c r="AD141" i="3" s="1"/>
  <c r="J141" i="7" s="1"/>
  <c r="K141" i="7" s="1"/>
  <c r="Z133" i="3"/>
  <c r="Z125" i="3"/>
  <c r="Z117" i="3"/>
  <c r="Z109" i="3"/>
  <c r="Z101" i="3"/>
  <c r="Z93" i="3"/>
  <c r="Z86" i="3"/>
  <c r="Z77" i="3"/>
  <c r="Z69" i="3"/>
  <c r="Z61" i="3"/>
  <c r="Z53" i="3"/>
  <c r="Z45" i="3"/>
  <c r="Z37" i="3"/>
  <c r="Z29" i="3"/>
  <c r="Z21" i="3"/>
  <c r="Z13" i="3"/>
  <c r="AA244" i="3"/>
  <c r="AA236" i="3"/>
  <c r="AA228" i="3"/>
  <c r="AA220" i="3"/>
  <c r="AA180" i="3"/>
  <c r="AA172" i="3"/>
  <c r="AA164" i="3"/>
  <c r="AA156" i="3"/>
  <c r="AA116" i="3"/>
  <c r="AA108" i="3"/>
  <c r="AA100" i="3"/>
  <c r="AA92" i="3"/>
  <c r="AA52" i="3"/>
  <c r="AA44" i="3"/>
  <c r="AA36" i="3"/>
  <c r="AA28" i="3"/>
  <c r="R131" i="3"/>
  <c r="AB123" i="3"/>
  <c r="R115" i="3"/>
  <c r="AB107" i="3"/>
  <c r="AD107" i="3" s="1"/>
  <c r="J107" i="7" s="1"/>
  <c r="K107" i="7" s="1"/>
  <c r="AB99" i="3"/>
  <c r="AD99" i="3" s="1"/>
  <c r="J99" i="7" s="1"/>
  <c r="K99" i="7" s="1"/>
  <c r="R91" i="3"/>
  <c r="AB83" i="3"/>
  <c r="AB75" i="3"/>
  <c r="AB67" i="3"/>
  <c r="AB59" i="3"/>
  <c r="AB51" i="3"/>
  <c r="AB43" i="3"/>
  <c r="AD43" i="3" s="1"/>
  <c r="J43" i="7" s="1"/>
  <c r="K43" i="7" s="1"/>
  <c r="AB35" i="3"/>
  <c r="AD35" i="3" s="1"/>
  <c r="J35" i="7" s="1"/>
  <c r="K35" i="7" s="1"/>
  <c r="AB27" i="3"/>
  <c r="R19" i="3"/>
  <c r="AB11" i="3"/>
  <c r="AB122" i="3"/>
  <c r="AD122" i="3" s="1"/>
  <c r="J122" i="7" s="1"/>
  <c r="K122" i="7" s="1"/>
  <c r="AB106" i="3"/>
  <c r="AD106" i="3" s="1"/>
  <c r="J106" i="7" s="1"/>
  <c r="K106" i="7" s="1"/>
  <c r="R90" i="3"/>
  <c r="AB82" i="3"/>
  <c r="AD82" i="3" s="1"/>
  <c r="J82" i="7" s="1"/>
  <c r="K82" i="7" s="1"/>
  <c r="AB74" i="3"/>
  <c r="AD74" i="3" s="1"/>
  <c r="J74" i="7" s="1"/>
  <c r="K74" i="7" s="1"/>
  <c r="AB58" i="3"/>
  <c r="AD58" i="3" s="1"/>
  <c r="J58" i="7" s="1"/>
  <c r="K58" i="7" s="1"/>
  <c r="AB50" i="3"/>
  <c r="AD50" i="3" s="1"/>
  <c r="J50" i="7" s="1"/>
  <c r="K50" i="7" s="1"/>
  <c r="AB42" i="3"/>
  <c r="AD42" i="3" s="1"/>
  <c r="J42" i="7" s="1"/>
  <c r="K42" i="7" s="1"/>
  <c r="R34" i="3"/>
  <c r="AB26" i="3"/>
  <c r="AD26" i="3" s="1"/>
  <c r="J26" i="7" s="1"/>
  <c r="K26" i="7" s="1"/>
  <c r="AB18" i="3"/>
  <c r="AD18" i="3" s="1"/>
  <c r="J18" i="7" s="1"/>
  <c r="K18" i="7" s="1"/>
  <c r="AB10" i="3"/>
  <c r="AD10" i="3" s="1"/>
  <c r="J10" i="7" s="1"/>
  <c r="K10" i="7" s="1"/>
  <c r="AB137" i="3"/>
  <c r="R113" i="3"/>
  <c r="AB105" i="3"/>
  <c r="AB89" i="3"/>
  <c r="AD89" i="3" s="1"/>
  <c r="J89" i="7" s="1"/>
  <c r="K89" i="7" s="1"/>
  <c r="AB81" i="3"/>
  <c r="AD81" i="3" s="1"/>
  <c r="J81" i="7" s="1"/>
  <c r="K81" i="7" s="1"/>
  <c r="AB73" i="3"/>
  <c r="AD73" i="3" s="1"/>
  <c r="J73" i="7" s="1"/>
  <c r="K73" i="7" s="1"/>
  <c r="R65" i="3"/>
  <c r="AB57" i="3"/>
  <c r="AD57" i="3" s="1"/>
  <c r="J57" i="7" s="1"/>
  <c r="K57" i="7" s="1"/>
  <c r="AB49" i="3"/>
  <c r="AD49" i="3" s="1"/>
  <c r="J49" i="7" s="1"/>
  <c r="K49" i="7" s="1"/>
  <c r="R41" i="3"/>
  <c r="R33" i="3"/>
  <c r="AB25" i="3"/>
  <c r="AD25" i="3" s="1"/>
  <c r="J25" i="7" s="1"/>
  <c r="K25" i="7" s="1"/>
  <c r="AB17" i="3"/>
  <c r="AD17" i="3" s="1"/>
  <c r="J17" i="7" s="1"/>
  <c r="K17" i="7" s="1"/>
  <c r="AB9" i="3"/>
  <c r="AD9" i="3" s="1"/>
  <c r="J9" i="7" s="1"/>
  <c r="K9" i="7" s="1"/>
  <c r="AB136" i="3"/>
  <c r="AD136" i="3" s="1"/>
  <c r="J136" i="7" s="1"/>
  <c r="K136" i="7" s="1"/>
  <c r="AB120" i="3"/>
  <c r="AD120" i="3" s="1"/>
  <c r="J120" i="7" s="1"/>
  <c r="K120" i="7" s="1"/>
  <c r="AB104" i="3"/>
  <c r="AD104" i="3" s="1"/>
  <c r="J104" i="7" s="1"/>
  <c r="K104" i="7" s="1"/>
  <c r="AB96" i="3"/>
  <c r="AB80" i="3"/>
  <c r="AD80" i="3" s="1"/>
  <c r="J80" i="7" s="1"/>
  <c r="K80" i="7" s="1"/>
  <c r="AB72" i="3"/>
  <c r="AD72" i="3" s="1"/>
  <c r="J72" i="7" s="1"/>
  <c r="K72" i="7" s="1"/>
  <c r="R56" i="3"/>
  <c r="AB24" i="3"/>
  <c r="AD24" i="3" s="1"/>
  <c r="J24" i="7" s="1"/>
  <c r="K24" i="7" s="1"/>
  <c r="AB103" i="3"/>
  <c r="AD103" i="3" s="1"/>
  <c r="J103" i="7" s="1"/>
  <c r="K103" i="7" s="1"/>
  <c r="AB79" i="3"/>
  <c r="R63" i="3"/>
  <c r="AB133" i="3"/>
  <c r="AB125" i="3"/>
  <c r="AB109" i="3"/>
  <c r="AB101" i="3"/>
  <c r="AB93" i="3"/>
  <c r="AB86" i="3"/>
  <c r="AB77" i="3"/>
  <c r="AB69" i="3"/>
  <c r="AB61" i="3"/>
  <c r="AB45" i="3"/>
  <c r="AB37" i="3"/>
  <c r="AB29" i="3"/>
  <c r="AB21" i="3"/>
  <c r="AB13" i="3"/>
  <c r="R99" i="3"/>
  <c r="R74" i="3"/>
  <c r="R59" i="3"/>
  <c r="AB65" i="3"/>
  <c r="AD65" i="3" s="1"/>
  <c r="J65" i="7" s="1"/>
  <c r="K65" i="7" s="1"/>
  <c r="AB63" i="3"/>
  <c r="AD63" i="3" s="1"/>
  <c r="J63" i="7" s="1"/>
  <c r="K63" i="7" s="1"/>
  <c r="R18" i="3"/>
  <c r="AD56" i="3"/>
  <c r="J56" i="7" s="1"/>
  <c r="K56" i="7" s="1"/>
  <c r="AB41" i="3"/>
  <c r="AD41" i="3" s="1"/>
  <c r="J41" i="7" s="1"/>
  <c r="K41" i="7" s="1"/>
  <c r="AB33" i="3"/>
  <c r="AD33" i="3" s="1"/>
  <c r="J33" i="7" s="1"/>
  <c r="K33" i="7" s="1"/>
  <c r="AB19" i="3"/>
  <c r="R35" i="3"/>
  <c r="R137" i="3"/>
  <c r="AD129" i="3"/>
  <c r="J129" i="7" s="1"/>
  <c r="K129" i="7" s="1"/>
  <c r="AD121" i="3"/>
  <c r="J121" i="7" s="1"/>
  <c r="K121" i="7" s="1"/>
  <c r="AB115" i="3"/>
  <c r="AB113" i="3"/>
  <c r="AD113" i="3" s="1"/>
  <c r="J113" i="7" s="1"/>
  <c r="K113" i="7" s="1"/>
  <c r="AB91" i="3"/>
  <c r="AB90" i="3"/>
  <c r="AD90" i="3" s="1"/>
  <c r="J90" i="7" s="1"/>
  <c r="K90" i="7" s="1"/>
  <c r="R89" i="3"/>
  <c r="R83" i="3"/>
  <c r="R81" i="3"/>
  <c r="R75" i="3"/>
  <c r="R67" i="3"/>
  <c r="AD64" i="3"/>
  <c r="J64" i="7" s="1"/>
  <c r="K64" i="7" s="1"/>
  <c r="R51" i="3"/>
  <c r="R49" i="3"/>
  <c r="AD48" i="3"/>
  <c r="J48" i="7" s="1"/>
  <c r="K48" i="7" s="1"/>
  <c r="AD98" i="3"/>
  <c r="J98" i="7" s="1"/>
  <c r="K98" i="7" s="1"/>
  <c r="AD97" i="3"/>
  <c r="J97" i="7" s="1"/>
  <c r="K97" i="7" s="1"/>
  <c r="AD85" i="3"/>
  <c r="J85" i="7" s="1"/>
  <c r="K85" i="7" s="1"/>
  <c r="R43" i="3"/>
  <c r="AD40" i="3"/>
  <c r="J40" i="7" s="1"/>
  <c r="K40" i="7" s="1"/>
  <c r="AB34" i="3"/>
  <c r="AD34" i="3" s="1"/>
  <c r="J34" i="7" s="1"/>
  <c r="K34" i="7" s="1"/>
  <c r="R11" i="3"/>
  <c r="R10" i="3"/>
  <c r="AD8" i="3"/>
  <c r="J8" i="7" s="1"/>
  <c r="K8" i="7" s="1"/>
  <c r="AD183" i="3"/>
  <c r="J183" i="7" s="1"/>
  <c r="K183" i="7" s="1"/>
  <c r="AD119" i="3"/>
  <c r="J119" i="7" s="1"/>
  <c r="K119" i="7" s="1"/>
  <c r="AD55" i="3"/>
  <c r="J55" i="7" s="1"/>
  <c r="K55" i="7" s="1"/>
  <c r="AD199" i="3"/>
  <c r="J199" i="7" s="1"/>
  <c r="K199" i="7" s="1"/>
  <c r="AD135" i="3"/>
  <c r="J135" i="7" s="1"/>
  <c r="K135" i="7" s="1"/>
  <c r="AD7" i="3"/>
  <c r="J7" i="7" s="1"/>
  <c r="K7" i="7" s="1"/>
  <c r="R260" i="3"/>
  <c r="R252" i="3"/>
  <c r="R212" i="3"/>
  <c r="R204" i="3"/>
  <c r="R196" i="3"/>
  <c r="R188" i="3"/>
  <c r="R148" i="3"/>
  <c r="R140" i="3"/>
  <c r="R132" i="3"/>
  <c r="R124" i="3"/>
  <c r="R84" i="3"/>
  <c r="R76" i="3"/>
  <c r="R68" i="3"/>
  <c r="R60" i="3"/>
  <c r="R20" i="3"/>
  <c r="R12" i="3"/>
  <c r="R228" i="3"/>
  <c r="AD207" i="3"/>
  <c r="J207" i="7" s="1"/>
  <c r="K207" i="7" s="1"/>
  <c r="AD6" i="3"/>
  <c r="J6" i="7" s="1"/>
  <c r="K6" i="7" s="1"/>
  <c r="R164" i="3"/>
  <c r="AB100" i="3"/>
  <c r="AB36" i="3"/>
  <c r="AD159" i="3"/>
  <c r="J159" i="7" s="1"/>
  <c r="K159" i="7" s="1"/>
  <c r="AD231" i="3"/>
  <c r="J231" i="7" s="1"/>
  <c r="K231" i="7" s="1"/>
  <c r="AD167" i="3"/>
  <c r="J167" i="7" s="1"/>
  <c r="K167" i="7" s="1"/>
  <c r="R220" i="3"/>
  <c r="R156" i="3"/>
  <c r="R92" i="3"/>
  <c r="R28" i="3"/>
  <c r="R236" i="3"/>
  <c r="R172" i="3"/>
  <c r="R108" i="3"/>
  <c r="R44" i="3"/>
  <c r="R244" i="3"/>
  <c r="R180" i="3"/>
  <c r="R116" i="3"/>
  <c r="R52" i="3"/>
  <c r="AD214" i="3"/>
  <c r="J214" i="7" s="1"/>
  <c r="K214" i="7" s="1"/>
  <c r="AD150" i="3"/>
  <c r="J150" i="7" s="1"/>
  <c r="K150" i="7" s="1"/>
  <c r="AD87" i="3"/>
  <c r="J87" i="7" s="1"/>
  <c r="K87" i="7" s="1"/>
  <c r="AD22" i="3"/>
  <c r="J22" i="7" s="1"/>
  <c r="K22" i="7" s="1"/>
  <c r="AA260" i="3"/>
  <c r="AA252" i="3"/>
  <c r="AA212" i="3"/>
  <c r="AA204" i="3"/>
  <c r="AA196" i="3"/>
  <c r="AA188" i="3"/>
  <c r="AD188" i="3" s="1"/>
  <c r="J188" i="7" s="1"/>
  <c r="K188" i="7" s="1"/>
  <c r="AA148" i="3"/>
  <c r="AA140" i="3"/>
  <c r="AA132" i="3"/>
  <c r="AA124" i="3"/>
  <c r="AA84" i="3"/>
  <c r="AA76" i="3"/>
  <c r="AA68" i="3"/>
  <c r="AA60" i="3"/>
  <c r="AA20" i="3"/>
  <c r="AA12" i="3"/>
  <c r="AD222" i="3"/>
  <c r="J222" i="7" s="1"/>
  <c r="K222" i="7" s="1"/>
  <c r="AD158" i="3"/>
  <c r="J158" i="7" s="1"/>
  <c r="K158" i="7" s="1"/>
  <c r="AD30" i="3"/>
  <c r="J30" i="7" s="1"/>
  <c r="K30" i="7" s="1"/>
  <c r="AD238" i="3"/>
  <c r="J238" i="7" s="1"/>
  <c r="K238" i="7" s="1"/>
  <c r="R253" i="3"/>
  <c r="R245" i="3"/>
  <c r="R237" i="3"/>
  <c r="R229" i="3"/>
  <c r="R221" i="3"/>
  <c r="R213" i="3"/>
  <c r="R205" i="3"/>
  <c r="R197" i="3"/>
  <c r="R189" i="3"/>
  <c r="R181" i="3"/>
  <c r="R173" i="3"/>
  <c r="R165" i="3"/>
  <c r="R157" i="3"/>
  <c r="R149" i="3"/>
  <c r="R141" i="3"/>
  <c r="R133" i="3"/>
  <c r="R125" i="3"/>
  <c r="R117" i="3"/>
  <c r="R109" i="3"/>
  <c r="R101" i="3"/>
  <c r="R93" i="3"/>
  <c r="R86" i="3"/>
  <c r="R77" i="3"/>
  <c r="R69" i="3"/>
  <c r="R61" i="3"/>
  <c r="R53" i="3"/>
  <c r="R45" i="3"/>
  <c r="R37" i="3"/>
  <c r="R29" i="3"/>
  <c r="R21" i="3"/>
  <c r="R13" i="3"/>
  <c r="AD105" i="3" l="1"/>
  <c r="J105" i="7" s="1"/>
  <c r="K105" i="7" s="1"/>
  <c r="AD131" i="3"/>
  <c r="J131" i="7" s="1"/>
  <c r="K131" i="7" s="1"/>
  <c r="AD155" i="3"/>
  <c r="J155" i="7" s="1"/>
  <c r="K155" i="7" s="1"/>
  <c r="AD223" i="3"/>
  <c r="J223" i="7" s="1"/>
  <c r="K223" i="7" s="1"/>
  <c r="AD96" i="3"/>
  <c r="J96" i="7" s="1"/>
  <c r="K96" i="7" s="1"/>
  <c r="AD27" i="3"/>
  <c r="J27" i="7" s="1"/>
  <c r="K27" i="7" s="1"/>
  <c r="AD59" i="3"/>
  <c r="J59" i="7" s="1"/>
  <c r="K59" i="7" s="1"/>
  <c r="AD127" i="3"/>
  <c r="J127" i="7" s="1"/>
  <c r="K127" i="7" s="1"/>
  <c r="AD91" i="3"/>
  <c r="J91" i="7" s="1"/>
  <c r="K91" i="7" s="1"/>
  <c r="AD137" i="3"/>
  <c r="J137" i="7" s="1"/>
  <c r="K137" i="7" s="1"/>
  <c r="AD147" i="3"/>
  <c r="J147" i="7" s="1"/>
  <c r="K147" i="7" s="1"/>
  <c r="AD179" i="3"/>
  <c r="J179" i="7" s="1"/>
  <c r="K179" i="7" s="1"/>
  <c r="AD171" i="3"/>
  <c r="J171" i="7" s="1"/>
  <c r="K171" i="7" s="1"/>
  <c r="AD206" i="3"/>
  <c r="J206" i="7" s="1"/>
  <c r="K206" i="7" s="1"/>
  <c r="AD224" i="3"/>
  <c r="J224" i="7" s="1"/>
  <c r="K224" i="7" s="1"/>
  <c r="AD20" i="3"/>
  <c r="J20" i="7" s="1"/>
  <c r="K20" i="7" s="1"/>
  <c r="AD212" i="3"/>
  <c r="J212" i="7" s="1"/>
  <c r="K212" i="7" s="1"/>
  <c r="AD115" i="3"/>
  <c r="J115" i="7" s="1"/>
  <c r="K115" i="7" s="1"/>
  <c r="AD51" i="3"/>
  <c r="J51" i="7" s="1"/>
  <c r="K51" i="7" s="1"/>
  <c r="AD83" i="3"/>
  <c r="J83" i="7" s="1"/>
  <c r="K83" i="7" s="1"/>
  <c r="AD246" i="3"/>
  <c r="J246" i="7" s="1"/>
  <c r="K246" i="7" s="1"/>
  <c r="AD19" i="3"/>
  <c r="J19" i="7" s="1"/>
  <c r="K19" i="7" s="1"/>
  <c r="AD165" i="3"/>
  <c r="J165" i="7" s="1"/>
  <c r="K165" i="7" s="1"/>
  <c r="AD197" i="3"/>
  <c r="J197" i="7" s="1"/>
  <c r="K197" i="7" s="1"/>
  <c r="AD229" i="3"/>
  <c r="J229" i="7" s="1"/>
  <c r="K229" i="7" s="1"/>
  <c r="AD139" i="3"/>
  <c r="J139" i="7" s="1"/>
  <c r="K139" i="7" s="1"/>
  <c r="AD163" i="3"/>
  <c r="J163" i="7" s="1"/>
  <c r="K163" i="7" s="1"/>
  <c r="AD123" i="3"/>
  <c r="J123" i="7" s="1"/>
  <c r="K123" i="7" s="1"/>
  <c r="AD13" i="3"/>
  <c r="J13" i="7" s="1"/>
  <c r="K13" i="7" s="1"/>
  <c r="AD12" i="3"/>
  <c r="J12" i="7" s="1"/>
  <c r="K12" i="7" s="1"/>
  <c r="AD140" i="3"/>
  <c r="J140" i="7" s="1"/>
  <c r="K140" i="7" s="1"/>
  <c r="AD11" i="3"/>
  <c r="J11" i="7" s="1"/>
  <c r="K11" i="7" s="1"/>
  <c r="AD75" i="3"/>
  <c r="J75" i="7" s="1"/>
  <c r="K75" i="7" s="1"/>
  <c r="AD67" i="3"/>
  <c r="J67" i="7" s="1"/>
  <c r="K67" i="7" s="1"/>
  <c r="AD76" i="3"/>
  <c r="J76" i="7" s="1"/>
  <c r="K76" i="7" s="1"/>
  <c r="AD204" i="3"/>
  <c r="J204" i="7" s="1"/>
  <c r="K204" i="7" s="1"/>
  <c r="AD79" i="3"/>
  <c r="J79" i="7" s="1"/>
  <c r="K79" i="7" s="1"/>
  <c r="AD116" i="3"/>
  <c r="J116" i="7" s="1"/>
  <c r="K116" i="7" s="1"/>
  <c r="AD53" i="3"/>
  <c r="J53" i="7" s="1"/>
  <c r="K53" i="7" s="1"/>
  <c r="AD117" i="3"/>
  <c r="J117" i="7" s="1"/>
  <c r="K117" i="7" s="1"/>
  <c r="AD181" i="3"/>
  <c r="J181" i="7" s="1"/>
  <c r="K181" i="7" s="1"/>
  <c r="AD245" i="3"/>
  <c r="J245" i="7" s="1"/>
  <c r="K245" i="7" s="1"/>
  <c r="AD164" i="3"/>
  <c r="J164" i="7" s="1"/>
  <c r="K164" i="7" s="1"/>
  <c r="AD68" i="3"/>
  <c r="J68" i="7" s="1"/>
  <c r="K68" i="7" s="1"/>
  <c r="AD196" i="3"/>
  <c r="J196" i="7" s="1"/>
  <c r="K196" i="7" s="1"/>
  <c r="AD52" i="3"/>
  <c r="J52" i="7" s="1"/>
  <c r="K52" i="7" s="1"/>
  <c r="AD180" i="3"/>
  <c r="J180" i="7" s="1"/>
  <c r="K180" i="7" s="1"/>
  <c r="AD28" i="3"/>
  <c r="J28" i="7" s="1"/>
  <c r="K28" i="7" s="1"/>
  <c r="AD156" i="3"/>
  <c r="J156" i="7" s="1"/>
  <c r="K156" i="7" s="1"/>
  <c r="AD220" i="3"/>
  <c r="J220" i="7" s="1"/>
  <c r="K220" i="7" s="1"/>
  <c r="AD44" i="3"/>
  <c r="J44" i="7" s="1"/>
  <c r="K44" i="7" s="1"/>
  <c r="AD172" i="3"/>
  <c r="J172" i="7" s="1"/>
  <c r="K172" i="7" s="1"/>
  <c r="AD29" i="3"/>
  <c r="J29" i="7" s="1"/>
  <c r="K29" i="7" s="1"/>
  <c r="AD244" i="3"/>
  <c r="J244" i="7" s="1"/>
  <c r="K244" i="7" s="1"/>
  <c r="AD37" i="3"/>
  <c r="J37" i="7" s="1"/>
  <c r="K37" i="7" s="1"/>
  <c r="AD92" i="3"/>
  <c r="J92" i="7" s="1"/>
  <c r="K92" i="7" s="1"/>
  <c r="AD228" i="3"/>
  <c r="J228" i="7" s="1"/>
  <c r="K228" i="7" s="1"/>
  <c r="AD21" i="3"/>
  <c r="J21" i="7" s="1"/>
  <c r="K21" i="7" s="1"/>
  <c r="AD93" i="3"/>
  <c r="J93" i="7" s="1"/>
  <c r="K93" i="7" s="1"/>
  <c r="AD108" i="3"/>
  <c r="J108" i="7" s="1"/>
  <c r="K108" i="7" s="1"/>
  <c r="AD236" i="3"/>
  <c r="J236" i="7" s="1"/>
  <c r="K236" i="7" s="1"/>
  <c r="AD61" i="3"/>
  <c r="J61" i="7" s="1"/>
  <c r="K61" i="7" s="1"/>
  <c r="AD125" i="3"/>
  <c r="J125" i="7" s="1"/>
  <c r="K125" i="7" s="1"/>
  <c r="AD101" i="3"/>
  <c r="J101" i="7" s="1"/>
  <c r="K101" i="7" s="1"/>
  <c r="AD45" i="3"/>
  <c r="J45" i="7" s="1"/>
  <c r="K45" i="7" s="1"/>
  <c r="AD69" i="3"/>
  <c r="J69" i="7" s="1"/>
  <c r="K69" i="7" s="1"/>
  <c r="AD133" i="3"/>
  <c r="J133" i="7" s="1"/>
  <c r="K133" i="7" s="1"/>
  <c r="AD132" i="3"/>
  <c r="J132" i="7" s="1"/>
  <c r="K132" i="7" s="1"/>
  <c r="AD260" i="3"/>
  <c r="J260" i="7" s="1"/>
  <c r="K260" i="7" s="1"/>
  <c r="AD86" i="3"/>
  <c r="J86" i="7" s="1"/>
  <c r="K86" i="7" s="1"/>
  <c r="AD252" i="3"/>
  <c r="J252" i="7" s="1"/>
  <c r="K252" i="7" s="1"/>
  <c r="AD148" i="3"/>
  <c r="J148" i="7" s="1"/>
  <c r="K148" i="7" s="1"/>
  <c r="AD124" i="3"/>
  <c r="J124" i="7" s="1"/>
  <c r="K124" i="7" s="1"/>
  <c r="AD109" i="3"/>
  <c r="J109" i="7" s="1"/>
  <c r="K109" i="7" s="1"/>
  <c r="AD100" i="3"/>
  <c r="J100" i="7" s="1"/>
  <c r="K100" i="7" s="1"/>
  <c r="AD84" i="3"/>
  <c r="J84" i="7" s="1"/>
  <c r="K84" i="7" s="1"/>
  <c r="AD77" i="3"/>
  <c r="J77" i="7" s="1"/>
  <c r="K77" i="7" s="1"/>
  <c r="AD60" i="3"/>
  <c r="J60" i="7" s="1"/>
  <c r="K60" i="7" s="1"/>
  <c r="AD36" i="3"/>
  <c r="J36" i="7" s="1"/>
  <c r="K36" i="7" s="1"/>
  <c r="K195" i="3"/>
  <c r="L195" i="3" s="1"/>
  <c r="AA195" i="3" s="1"/>
  <c r="F195" i="3"/>
  <c r="G195" i="3" s="1"/>
  <c r="Z195" i="3" l="1"/>
  <c r="AD195" i="3" s="1"/>
  <c r="J195" i="7" s="1"/>
  <c r="K195" i="7" s="1"/>
  <c r="R195" i="3"/>
  <c r="O261" i="1" l="1"/>
  <c r="E261" i="5" l="1"/>
  <c r="E263" i="5" s="1"/>
  <c r="D261" i="5"/>
  <c r="D263" i="5" s="1"/>
  <c r="C263" i="5"/>
  <c r="G5" i="5"/>
  <c r="J5" i="5" s="1"/>
  <c r="F261" i="7"/>
  <c r="F263" i="7" s="1"/>
  <c r="E261" i="7"/>
  <c r="E263" i="7" s="1"/>
  <c r="D261" i="7"/>
  <c r="D263" i="7" s="1"/>
  <c r="I260" i="7"/>
  <c r="L260" i="7" s="1"/>
  <c r="P260" i="7" s="1"/>
  <c r="G260" i="7"/>
  <c r="I259" i="7"/>
  <c r="L259" i="7" s="1"/>
  <c r="P259" i="7" s="1"/>
  <c r="G259" i="7"/>
  <c r="I258" i="7"/>
  <c r="L258" i="7" s="1"/>
  <c r="P258" i="7" s="1"/>
  <c r="G258" i="7"/>
  <c r="I257" i="7"/>
  <c r="L257" i="7" s="1"/>
  <c r="P257" i="7" s="1"/>
  <c r="G257" i="7"/>
  <c r="I256" i="7"/>
  <c r="L256" i="7" s="1"/>
  <c r="P256" i="7" s="1"/>
  <c r="G256" i="7"/>
  <c r="I255" i="7"/>
  <c r="L255" i="7" s="1"/>
  <c r="P255" i="7" s="1"/>
  <c r="G255" i="7"/>
  <c r="I254" i="7"/>
  <c r="L254" i="7" s="1"/>
  <c r="P254" i="7" s="1"/>
  <c r="G254" i="7"/>
  <c r="I253" i="7"/>
  <c r="L253" i="7" s="1"/>
  <c r="P253" i="7" s="1"/>
  <c r="G253" i="7"/>
  <c r="I252" i="7"/>
  <c r="L252" i="7" s="1"/>
  <c r="P252" i="7" s="1"/>
  <c r="G252" i="7"/>
  <c r="I251" i="7"/>
  <c r="L251" i="7" s="1"/>
  <c r="P251" i="7" s="1"/>
  <c r="G251" i="7"/>
  <c r="I250" i="7"/>
  <c r="L250" i="7" s="1"/>
  <c r="P250" i="7" s="1"/>
  <c r="G250" i="7"/>
  <c r="I249" i="7"/>
  <c r="L249" i="7" s="1"/>
  <c r="P249" i="7" s="1"/>
  <c r="G249" i="7"/>
  <c r="I248" i="7"/>
  <c r="L248" i="7" s="1"/>
  <c r="P248" i="7" s="1"/>
  <c r="G248" i="7"/>
  <c r="I247" i="7"/>
  <c r="L247" i="7" s="1"/>
  <c r="P247" i="7" s="1"/>
  <c r="G247" i="7"/>
  <c r="I246" i="7"/>
  <c r="L246" i="7" s="1"/>
  <c r="P246" i="7" s="1"/>
  <c r="G246" i="7"/>
  <c r="I245" i="7"/>
  <c r="L245" i="7" s="1"/>
  <c r="P245" i="7" s="1"/>
  <c r="G245" i="7"/>
  <c r="I244" i="7"/>
  <c r="L244" i="7" s="1"/>
  <c r="P244" i="7" s="1"/>
  <c r="G244" i="7"/>
  <c r="I243" i="7"/>
  <c r="L243" i="7" s="1"/>
  <c r="P243" i="7" s="1"/>
  <c r="G243" i="7"/>
  <c r="I242" i="7"/>
  <c r="L242" i="7" s="1"/>
  <c r="P242" i="7" s="1"/>
  <c r="G242" i="7"/>
  <c r="I241" i="7"/>
  <c r="L241" i="7" s="1"/>
  <c r="P241" i="7" s="1"/>
  <c r="G241" i="7"/>
  <c r="I240" i="7"/>
  <c r="L240" i="7" s="1"/>
  <c r="P240" i="7" s="1"/>
  <c r="G240" i="7"/>
  <c r="I239" i="7"/>
  <c r="L239" i="7" s="1"/>
  <c r="P239" i="7" s="1"/>
  <c r="G239" i="7"/>
  <c r="I238" i="7"/>
  <c r="L238" i="7" s="1"/>
  <c r="P238" i="7" s="1"/>
  <c r="G238" i="7"/>
  <c r="I237" i="7"/>
  <c r="L237" i="7" s="1"/>
  <c r="P237" i="7" s="1"/>
  <c r="G237" i="7"/>
  <c r="I236" i="7"/>
  <c r="L236" i="7" s="1"/>
  <c r="P236" i="7" s="1"/>
  <c r="G236" i="7"/>
  <c r="I235" i="7"/>
  <c r="L235" i="7" s="1"/>
  <c r="P235" i="7" s="1"/>
  <c r="G235" i="7"/>
  <c r="I234" i="7"/>
  <c r="L234" i="7" s="1"/>
  <c r="P234" i="7" s="1"/>
  <c r="G234" i="7"/>
  <c r="I233" i="7"/>
  <c r="L233" i="7" s="1"/>
  <c r="P233" i="7" s="1"/>
  <c r="G233" i="7"/>
  <c r="I232" i="7"/>
  <c r="L232" i="7" s="1"/>
  <c r="P232" i="7" s="1"/>
  <c r="G232" i="7"/>
  <c r="I231" i="7"/>
  <c r="L231" i="7" s="1"/>
  <c r="P231" i="7" s="1"/>
  <c r="G231" i="7"/>
  <c r="I230" i="7"/>
  <c r="L230" i="7" s="1"/>
  <c r="P230" i="7" s="1"/>
  <c r="G230" i="7"/>
  <c r="I229" i="7"/>
  <c r="L229" i="7" s="1"/>
  <c r="P229" i="7" s="1"/>
  <c r="G229" i="7"/>
  <c r="I228" i="7"/>
  <c r="L228" i="7" s="1"/>
  <c r="P228" i="7" s="1"/>
  <c r="G228" i="7"/>
  <c r="I227" i="7"/>
  <c r="L227" i="7" s="1"/>
  <c r="P227" i="7" s="1"/>
  <c r="G227" i="7"/>
  <c r="I226" i="7"/>
  <c r="L226" i="7" s="1"/>
  <c r="P226" i="7" s="1"/>
  <c r="G226" i="7"/>
  <c r="I225" i="7"/>
  <c r="L225" i="7" s="1"/>
  <c r="P225" i="7" s="1"/>
  <c r="G225" i="7"/>
  <c r="I224" i="7"/>
  <c r="L224" i="7" s="1"/>
  <c r="P224" i="7" s="1"/>
  <c r="G224" i="7"/>
  <c r="I223" i="7"/>
  <c r="L223" i="7" s="1"/>
  <c r="P223" i="7" s="1"/>
  <c r="G223" i="7"/>
  <c r="I222" i="7"/>
  <c r="L222" i="7" s="1"/>
  <c r="P222" i="7" s="1"/>
  <c r="G222" i="7"/>
  <c r="I221" i="7"/>
  <c r="L221" i="7" s="1"/>
  <c r="P221" i="7" s="1"/>
  <c r="G221" i="7"/>
  <c r="I220" i="7"/>
  <c r="L220" i="7" s="1"/>
  <c r="P220" i="7" s="1"/>
  <c r="G220" i="7"/>
  <c r="I219" i="7"/>
  <c r="L219" i="7" s="1"/>
  <c r="P219" i="7" s="1"/>
  <c r="G219" i="7"/>
  <c r="I218" i="7"/>
  <c r="L218" i="7" s="1"/>
  <c r="P218" i="7" s="1"/>
  <c r="G218" i="7"/>
  <c r="I217" i="7"/>
  <c r="L217" i="7" s="1"/>
  <c r="P217" i="7" s="1"/>
  <c r="G217" i="7"/>
  <c r="I216" i="7"/>
  <c r="L216" i="7" s="1"/>
  <c r="P216" i="7" s="1"/>
  <c r="G216" i="7"/>
  <c r="I215" i="7"/>
  <c r="L215" i="7" s="1"/>
  <c r="P215" i="7" s="1"/>
  <c r="G215" i="7"/>
  <c r="I214" i="7"/>
  <c r="L214" i="7" s="1"/>
  <c r="P214" i="7" s="1"/>
  <c r="G214" i="7"/>
  <c r="I213" i="7"/>
  <c r="L213" i="7" s="1"/>
  <c r="P213" i="7" s="1"/>
  <c r="G213" i="7"/>
  <c r="I212" i="7"/>
  <c r="L212" i="7" s="1"/>
  <c r="P212" i="7" s="1"/>
  <c r="G212" i="7"/>
  <c r="I211" i="7"/>
  <c r="L211" i="7" s="1"/>
  <c r="P211" i="7" s="1"/>
  <c r="G211" i="7"/>
  <c r="I210" i="7"/>
  <c r="L210" i="7" s="1"/>
  <c r="P210" i="7" s="1"/>
  <c r="G210" i="7"/>
  <c r="I209" i="7"/>
  <c r="L209" i="7" s="1"/>
  <c r="P209" i="7" s="1"/>
  <c r="G209" i="7"/>
  <c r="I208" i="7"/>
  <c r="L208" i="7" s="1"/>
  <c r="P208" i="7" s="1"/>
  <c r="G208" i="7"/>
  <c r="I207" i="7"/>
  <c r="L207" i="7" s="1"/>
  <c r="P207" i="7" s="1"/>
  <c r="G207" i="7"/>
  <c r="I206" i="7"/>
  <c r="L206" i="7" s="1"/>
  <c r="P206" i="7" s="1"/>
  <c r="G206" i="7"/>
  <c r="I205" i="7"/>
  <c r="L205" i="7" s="1"/>
  <c r="P205" i="7" s="1"/>
  <c r="G205" i="7"/>
  <c r="I204" i="7"/>
  <c r="L204" i="7" s="1"/>
  <c r="P204" i="7" s="1"/>
  <c r="G204" i="7"/>
  <c r="I203" i="7"/>
  <c r="L203" i="7" s="1"/>
  <c r="P203" i="7" s="1"/>
  <c r="G203" i="7"/>
  <c r="I202" i="7"/>
  <c r="L202" i="7" s="1"/>
  <c r="P202" i="7" s="1"/>
  <c r="G202" i="7"/>
  <c r="I201" i="7"/>
  <c r="L201" i="7" s="1"/>
  <c r="P201" i="7" s="1"/>
  <c r="G201" i="7"/>
  <c r="I200" i="7"/>
  <c r="L200" i="7" s="1"/>
  <c r="P200" i="7" s="1"/>
  <c r="G200" i="7"/>
  <c r="I199" i="7"/>
  <c r="L199" i="7" s="1"/>
  <c r="P199" i="7" s="1"/>
  <c r="G199" i="7"/>
  <c r="I198" i="7"/>
  <c r="L198" i="7" s="1"/>
  <c r="P198" i="7" s="1"/>
  <c r="G198" i="7"/>
  <c r="I197" i="7"/>
  <c r="L197" i="7" s="1"/>
  <c r="P197" i="7" s="1"/>
  <c r="G197" i="7"/>
  <c r="I196" i="7"/>
  <c r="L196" i="7" s="1"/>
  <c r="P196" i="7" s="1"/>
  <c r="G196" i="7"/>
  <c r="I195" i="7"/>
  <c r="L195" i="7" s="1"/>
  <c r="P195" i="7" s="1"/>
  <c r="G195" i="7"/>
  <c r="I194" i="7"/>
  <c r="L194" i="7" s="1"/>
  <c r="P194" i="7" s="1"/>
  <c r="G194" i="7"/>
  <c r="I193" i="7"/>
  <c r="L193" i="7" s="1"/>
  <c r="P193" i="7" s="1"/>
  <c r="G193" i="7"/>
  <c r="I192" i="7"/>
  <c r="L192" i="7" s="1"/>
  <c r="P192" i="7" s="1"/>
  <c r="G192" i="7"/>
  <c r="I191" i="7"/>
  <c r="L191" i="7" s="1"/>
  <c r="P191" i="7" s="1"/>
  <c r="G191" i="7"/>
  <c r="I190" i="7"/>
  <c r="L190" i="7" s="1"/>
  <c r="P190" i="7" s="1"/>
  <c r="G190" i="7"/>
  <c r="I189" i="7"/>
  <c r="L189" i="7" s="1"/>
  <c r="P189" i="7" s="1"/>
  <c r="G189" i="7"/>
  <c r="I188" i="7"/>
  <c r="L188" i="7" s="1"/>
  <c r="P188" i="7" s="1"/>
  <c r="G188" i="7"/>
  <c r="I187" i="7"/>
  <c r="L187" i="7" s="1"/>
  <c r="P187" i="7" s="1"/>
  <c r="G187" i="7"/>
  <c r="I186" i="7"/>
  <c r="L186" i="7" s="1"/>
  <c r="P186" i="7" s="1"/>
  <c r="G186" i="7"/>
  <c r="I185" i="7"/>
  <c r="L185" i="7" s="1"/>
  <c r="P185" i="7" s="1"/>
  <c r="G185" i="7"/>
  <c r="I184" i="7"/>
  <c r="L184" i="7" s="1"/>
  <c r="P184" i="7" s="1"/>
  <c r="G184" i="7"/>
  <c r="I183" i="7"/>
  <c r="L183" i="7" s="1"/>
  <c r="P183" i="7" s="1"/>
  <c r="G183" i="7"/>
  <c r="I182" i="7"/>
  <c r="L182" i="7" s="1"/>
  <c r="P182" i="7" s="1"/>
  <c r="G182" i="7"/>
  <c r="I181" i="7"/>
  <c r="L181" i="7" s="1"/>
  <c r="P181" i="7" s="1"/>
  <c r="G181" i="7"/>
  <c r="I180" i="7"/>
  <c r="L180" i="7" s="1"/>
  <c r="P180" i="7" s="1"/>
  <c r="G180" i="7"/>
  <c r="I179" i="7"/>
  <c r="L179" i="7" s="1"/>
  <c r="P179" i="7" s="1"/>
  <c r="G179" i="7"/>
  <c r="I178" i="7"/>
  <c r="L178" i="7" s="1"/>
  <c r="P178" i="7" s="1"/>
  <c r="G178" i="7"/>
  <c r="I177" i="7"/>
  <c r="L177" i="7" s="1"/>
  <c r="P177" i="7" s="1"/>
  <c r="G177" i="7"/>
  <c r="I176" i="7"/>
  <c r="L176" i="7" s="1"/>
  <c r="P176" i="7" s="1"/>
  <c r="G176" i="7"/>
  <c r="I175" i="7"/>
  <c r="L175" i="7" s="1"/>
  <c r="P175" i="7" s="1"/>
  <c r="G175" i="7"/>
  <c r="I174" i="7"/>
  <c r="L174" i="7" s="1"/>
  <c r="P174" i="7" s="1"/>
  <c r="G174" i="7"/>
  <c r="I173" i="7"/>
  <c r="L173" i="7" s="1"/>
  <c r="P173" i="7" s="1"/>
  <c r="G173" i="7"/>
  <c r="I172" i="7"/>
  <c r="L172" i="7" s="1"/>
  <c r="P172" i="7" s="1"/>
  <c r="G172" i="7"/>
  <c r="I171" i="7"/>
  <c r="L171" i="7" s="1"/>
  <c r="P171" i="7" s="1"/>
  <c r="G171" i="7"/>
  <c r="I170" i="7"/>
  <c r="L170" i="7" s="1"/>
  <c r="P170" i="7" s="1"/>
  <c r="G170" i="7"/>
  <c r="I169" i="7"/>
  <c r="L169" i="7" s="1"/>
  <c r="P169" i="7" s="1"/>
  <c r="G169" i="7"/>
  <c r="I168" i="7"/>
  <c r="L168" i="7" s="1"/>
  <c r="P168" i="7" s="1"/>
  <c r="G168" i="7"/>
  <c r="I167" i="7"/>
  <c r="L167" i="7" s="1"/>
  <c r="P167" i="7" s="1"/>
  <c r="G167" i="7"/>
  <c r="I166" i="7"/>
  <c r="L166" i="7" s="1"/>
  <c r="P166" i="7" s="1"/>
  <c r="G166" i="7"/>
  <c r="I165" i="7"/>
  <c r="L165" i="7" s="1"/>
  <c r="P165" i="7" s="1"/>
  <c r="G165" i="7"/>
  <c r="I164" i="7"/>
  <c r="L164" i="7" s="1"/>
  <c r="P164" i="7" s="1"/>
  <c r="G164" i="7"/>
  <c r="I163" i="7"/>
  <c r="L163" i="7" s="1"/>
  <c r="P163" i="7" s="1"/>
  <c r="G163" i="7"/>
  <c r="I162" i="7"/>
  <c r="L162" i="7" s="1"/>
  <c r="P162" i="7" s="1"/>
  <c r="G162" i="7"/>
  <c r="I161" i="7"/>
  <c r="L161" i="7" s="1"/>
  <c r="P161" i="7" s="1"/>
  <c r="G161" i="7"/>
  <c r="I160" i="7"/>
  <c r="L160" i="7" s="1"/>
  <c r="P160" i="7" s="1"/>
  <c r="G160" i="7"/>
  <c r="I159" i="7"/>
  <c r="L159" i="7" s="1"/>
  <c r="P159" i="7" s="1"/>
  <c r="G159" i="7"/>
  <c r="I158" i="7"/>
  <c r="L158" i="7" s="1"/>
  <c r="P158" i="7" s="1"/>
  <c r="G158" i="7"/>
  <c r="I157" i="7"/>
  <c r="L157" i="7" s="1"/>
  <c r="P157" i="7" s="1"/>
  <c r="G157" i="7"/>
  <c r="I156" i="7"/>
  <c r="L156" i="7" s="1"/>
  <c r="P156" i="7" s="1"/>
  <c r="G156" i="7"/>
  <c r="I155" i="7"/>
  <c r="L155" i="7" s="1"/>
  <c r="P155" i="7" s="1"/>
  <c r="G155" i="7"/>
  <c r="I154" i="7"/>
  <c r="L154" i="7" s="1"/>
  <c r="P154" i="7" s="1"/>
  <c r="G154" i="7"/>
  <c r="I153" i="7"/>
  <c r="L153" i="7" s="1"/>
  <c r="P153" i="7" s="1"/>
  <c r="G153" i="7"/>
  <c r="I152" i="7"/>
  <c r="L152" i="7" s="1"/>
  <c r="P152" i="7" s="1"/>
  <c r="G152" i="7"/>
  <c r="I151" i="7"/>
  <c r="L151" i="7" s="1"/>
  <c r="P151" i="7" s="1"/>
  <c r="G151" i="7"/>
  <c r="I150" i="7"/>
  <c r="L150" i="7" s="1"/>
  <c r="P150" i="7" s="1"/>
  <c r="G150" i="7"/>
  <c r="I149" i="7"/>
  <c r="L149" i="7" s="1"/>
  <c r="P149" i="7" s="1"/>
  <c r="G149" i="7"/>
  <c r="I148" i="7"/>
  <c r="L148" i="7" s="1"/>
  <c r="P148" i="7" s="1"/>
  <c r="G148" i="7"/>
  <c r="I147" i="7"/>
  <c r="L147" i="7" s="1"/>
  <c r="P147" i="7" s="1"/>
  <c r="G147" i="7"/>
  <c r="I146" i="7"/>
  <c r="L146" i="7" s="1"/>
  <c r="P146" i="7" s="1"/>
  <c r="G146" i="7"/>
  <c r="I145" i="7"/>
  <c r="L145" i="7" s="1"/>
  <c r="P145" i="7" s="1"/>
  <c r="G145" i="7"/>
  <c r="I144" i="7"/>
  <c r="L144" i="7" s="1"/>
  <c r="P144" i="7" s="1"/>
  <c r="G144" i="7"/>
  <c r="I143" i="7"/>
  <c r="L143" i="7" s="1"/>
  <c r="P143" i="7" s="1"/>
  <c r="G143" i="7"/>
  <c r="I142" i="7"/>
  <c r="L142" i="7" s="1"/>
  <c r="P142" i="7" s="1"/>
  <c r="G142" i="7"/>
  <c r="I141" i="7"/>
  <c r="L141" i="7" s="1"/>
  <c r="P141" i="7" s="1"/>
  <c r="G141" i="7"/>
  <c r="I140" i="7"/>
  <c r="L140" i="7" s="1"/>
  <c r="P140" i="7" s="1"/>
  <c r="G140" i="7"/>
  <c r="I139" i="7"/>
  <c r="L139" i="7" s="1"/>
  <c r="P139" i="7" s="1"/>
  <c r="G139" i="7"/>
  <c r="I138" i="7"/>
  <c r="L138" i="7" s="1"/>
  <c r="P138" i="7" s="1"/>
  <c r="G138" i="7"/>
  <c r="I137" i="7"/>
  <c r="L137" i="7" s="1"/>
  <c r="P137" i="7" s="1"/>
  <c r="G137" i="7"/>
  <c r="I136" i="7"/>
  <c r="L136" i="7" s="1"/>
  <c r="P136" i="7" s="1"/>
  <c r="G136" i="7"/>
  <c r="I135" i="7"/>
  <c r="L135" i="7" s="1"/>
  <c r="P135" i="7" s="1"/>
  <c r="G135" i="7"/>
  <c r="I134" i="7"/>
  <c r="L134" i="7" s="1"/>
  <c r="P134" i="7" s="1"/>
  <c r="G134" i="7"/>
  <c r="I133" i="7"/>
  <c r="L133" i="7" s="1"/>
  <c r="P133" i="7" s="1"/>
  <c r="G133" i="7"/>
  <c r="I132" i="7"/>
  <c r="L132" i="7" s="1"/>
  <c r="P132" i="7" s="1"/>
  <c r="G132" i="7"/>
  <c r="I131" i="7"/>
  <c r="L131" i="7" s="1"/>
  <c r="P131" i="7" s="1"/>
  <c r="G131" i="7"/>
  <c r="I130" i="7"/>
  <c r="L130" i="7" s="1"/>
  <c r="P130" i="7" s="1"/>
  <c r="G130" i="7"/>
  <c r="I129" i="7"/>
  <c r="L129" i="7" s="1"/>
  <c r="P129" i="7" s="1"/>
  <c r="G129" i="7"/>
  <c r="I128" i="7"/>
  <c r="L128" i="7" s="1"/>
  <c r="P128" i="7" s="1"/>
  <c r="G128" i="7"/>
  <c r="I127" i="7"/>
  <c r="L127" i="7" s="1"/>
  <c r="P127" i="7" s="1"/>
  <c r="G127" i="7"/>
  <c r="I126" i="7"/>
  <c r="L126" i="7" s="1"/>
  <c r="P126" i="7" s="1"/>
  <c r="G126" i="7"/>
  <c r="I125" i="7"/>
  <c r="L125" i="7" s="1"/>
  <c r="P125" i="7" s="1"/>
  <c r="G125" i="7"/>
  <c r="I124" i="7"/>
  <c r="L124" i="7" s="1"/>
  <c r="P124" i="7" s="1"/>
  <c r="G124" i="7"/>
  <c r="I123" i="7"/>
  <c r="L123" i="7" s="1"/>
  <c r="P123" i="7" s="1"/>
  <c r="G123" i="7"/>
  <c r="I122" i="7"/>
  <c r="L122" i="7" s="1"/>
  <c r="P122" i="7" s="1"/>
  <c r="G122" i="7"/>
  <c r="I121" i="7"/>
  <c r="L121" i="7" s="1"/>
  <c r="P121" i="7" s="1"/>
  <c r="G121" i="7"/>
  <c r="I120" i="7"/>
  <c r="L120" i="7" s="1"/>
  <c r="P120" i="7" s="1"/>
  <c r="G120" i="7"/>
  <c r="I119" i="7"/>
  <c r="L119" i="7" s="1"/>
  <c r="P119" i="7" s="1"/>
  <c r="G119" i="7"/>
  <c r="I118" i="7"/>
  <c r="L118" i="7" s="1"/>
  <c r="P118" i="7" s="1"/>
  <c r="G118" i="7"/>
  <c r="I117" i="7"/>
  <c r="L117" i="7" s="1"/>
  <c r="P117" i="7" s="1"/>
  <c r="G117" i="7"/>
  <c r="I116" i="7"/>
  <c r="L116" i="7" s="1"/>
  <c r="P116" i="7" s="1"/>
  <c r="G116" i="7"/>
  <c r="I115" i="7"/>
  <c r="L115" i="7" s="1"/>
  <c r="P115" i="7" s="1"/>
  <c r="G115" i="7"/>
  <c r="I114" i="7"/>
  <c r="L114" i="7" s="1"/>
  <c r="P114" i="7" s="1"/>
  <c r="G114" i="7"/>
  <c r="I113" i="7"/>
  <c r="L113" i="7" s="1"/>
  <c r="P113" i="7" s="1"/>
  <c r="G113" i="7"/>
  <c r="I112" i="7"/>
  <c r="L112" i="7" s="1"/>
  <c r="P112" i="7" s="1"/>
  <c r="G112" i="7"/>
  <c r="I111" i="7"/>
  <c r="L111" i="7" s="1"/>
  <c r="P111" i="7" s="1"/>
  <c r="G111" i="7"/>
  <c r="I110" i="7"/>
  <c r="L110" i="7" s="1"/>
  <c r="P110" i="7" s="1"/>
  <c r="G110" i="7"/>
  <c r="I109" i="7"/>
  <c r="L109" i="7" s="1"/>
  <c r="P109" i="7" s="1"/>
  <c r="G109" i="7"/>
  <c r="I108" i="7"/>
  <c r="L108" i="7" s="1"/>
  <c r="P108" i="7" s="1"/>
  <c r="G108" i="7"/>
  <c r="I107" i="7"/>
  <c r="L107" i="7" s="1"/>
  <c r="P107" i="7" s="1"/>
  <c r="G107" i="7"/>
  <c r="I106" i="7"/>
  <c r="L106" i="7" s="1"/>
  <c r="P106" i="7" s="1"/>
  <c r="G106" i="7"/>
  <c r="I105" i="7"/>
  <c r="L105" i="7" s="1"/>
  <c r="P105" i="7" s="1"/>
  <c r="G105" i="7"/>
  <c r="I104" i="7"/>
  <c r="L104" i="7" s="1"/>
  <c r="P104" i="7" s="1"/>
  <c r="G104" i="7"/>
  <c r="I103" i="7"/>
  <c r="L103" i="7" s="1"/>
  <c r="P103" i="7" s="1"/>
  <c r="G103" i="7"/>
  <c r="I102" i="7"/>
  <c r="L102" i="7" s="1"/>
  <c r="P102" i="7" s="1"/>
  <c r="G102" i="7"/>
  <c r="I101" i="7"/>
  <c r="L101" i="7" s="1"/>
  <c r="P101" i="7" s="1"/>
  <c r="G101" i="7"/>
  <c r="I100" i="7"/>
  <c r="L100" i="7" s="1"/>
  <c r="P100" i="7" s="1"/>
  <c r="G100" i="7"/>
  <c r="I99" i="7"/>
  <c r="L99" i="7" s="1"/>
  <c r="P99" i="7" s="1"/>
  <c r="G99" i="7"/>
  <c r="I98" i="7"/>
  <c r="L98" i="7" s="1"/>
  <c r="P98" i="7" s="1"/>
  <c r="G98" i="7"/>
  <c r="I97" i="7"/>
  <c r="L97" i="7" s="1"/>
  <c r="P97" i="7" s="1"/>
  <c r="G97" i="7"/>
  <c r="I96" i="7"/>
  <c r="L96" i="7" s="1"/>
  <c r="P96" i="7" s="1"/>
  <c r="G96" i="7"/>
  <c r="I95" i="7"/>
  <c r="L95" i="7" s="1"/>
  <c r="P95" i="7" s="1"/>
  <c r="G95" i="7"/>
  <c r="I94" i="7"/>
  <c r="L94" i="7" s="1"/>
  <c r="P94" i="7" s="1"/>
  <c r="G94" i="7"/>
  <c r="I93" i="7"/>
  <c r="L93" i="7" s="1"/>
  <c r="P93" i="7" s="1"/>
  <c r="G93" i="7"/>
  <c r="I92" i="7"/>
  <c r="L92" i="7" s="1"/>
  <c r="P92" i="7" s="1"/>
  <c r="G92" i="7"/>
  <c r="I91" i="7"/>
  <c r="L91" i="7" s="1"/>
  <c r="P91" i="7" s="1"/>
  <c r="G91" i="7"/>
  <c r="I90" i="7"/>
  <c r="L90" i="7" s="1"/>
  <c r="P90" i="7" s="1"/>
  <c r="G90" i="7"/>
  <c r="I89" i="7"/>
  <c r="L89" i="7" s="1"/>
  <c r="P89" i="7" s="1"/>
  <c r="G89" i="7"/>
  <c r="I85" i="7"/>
  <c r="L85" i="7" s="1"/>
  <c r="P85" i="7" s="1"/>
  <c r="G85" i="7"/>
  <c r="I88" i="7"/>
  <c r="L88" i="7" s="1"/>
  <c r="P88" i="7" s="1"/>
  <c r="G88" i="7"/>
  <c r="I87" i="7"/>
  <c r="L87" i="7" s="1"/>
  <c r="P87" i="7" s="1"/>
  <c r="G87" i="7"/>
  <c r="I86" i="7"/>
  <c r="L86" i="7" s="1"/>
  <c r="P86" i="7" s="1"/>
  <c r="G86" i="7"/>
  <c r="I84" i="7"/>
  <c r="L84" i="7" s="1"/>
  <c r="P84" i="7" s="1"/>
  <c r="G84" i="7"/>
  <c r="I83" i="7"/>
  <c r="L83" i="7" s="1"/>
  <c r="P83" i="7" s="1"/>
  <c r="G83" i="7"/>
  <c r="I82" i="7"/>
  <c r="L82" i="7" s="1"/>
  <c r="P82" i="7" s="1"/>
  <c r="G82" i="7"/>
  <c r="I81" i="7"/>
  <c r="L81" i="7" s="1"/>
  <c r="P81" i="7" s="1"/>
  <c r="G81" i="7"/>
  <c r="I80" i="7"/>
  <c r="L80" i="7" s="1"/>
  <c r="P80" i="7" s="1"/>
  <c r="G80" i="7"/>
  <c r="I79" i="7"/>
  <c r="L79" i="7" s="1"/>
  <c r="P79" i="7" s="1"/>
  <c r="G79" i="7"/>
  <c r="I78" i="7"/>
  <c r="L78" i="7" s="1"/>
  <c r="P78" i="7" s="1"/>
  <c r="G78" i="7"/>
  <c r="I77" i="7"/>
  <c r="L77" i="7" s="1"/>
  <c r="P77" i="7" s="1"/>
  <c r="G77" i="7"/>
  <c r="I76" i="7"/>
  <c r="L76" i="7" s="1"/>
  <c r="P76" i="7" s="1"/>
  <c r="G76" i="7"/>
  <c r="I75" i="7"/>
  <c r="L75" i="7" s="1"/>
  <c r="P75" i="7" s="1"/>
  <c r="G75" i="7"/>
  <c r="I74" i="7"/>
  <c r="L74" i="7" s="1"/>
  <c r="P74" i="7" s="1"/>
  <c r="G74" i="7"/>
  <c r="I73" i="7"/>
  <c r="L73" i="7" s="1"/>
  <c r="P73" i="7" s="1"/>
  <c r="G73" i="7"/>
  <c r="I72" i="7"/>
  <c r="L72" i="7" s="1"/>
  <c r="P72" i="7" s="1"/>
  <c r="G72" i="7"/>
  <c r="I71" i="7"/>
  <c r="L71" i="7" s="1"/>
  <c r="P71" i="7" s="1"/>
  <c r="G71" i="7"/>
  <c r="I70" i="7"/>
  <c r="L70" i="7" s="1"/>
  <c r="P70" i="7" s="1"/>
  <c r="G70" i="7"/>
  <c r="I69" i="7"/>
  <c r="L69" i="7" s="1"/>
  <c r="P69" i="7" s="1"/>
  <c r="G69" i="7"/>
  <c r="I68" i="7"/>
  <c r="L68" i="7" s="1"/>
  <c r="P68" i="7" s="1"/>
  <c r="G68" i="7"/>
  <c r="I67" i="7"/>
  <c r="L67" i="7" s="1"/>
  <c r="P67" i="7" s="1"/>
  <c r="G67" i="7"/>
  <c r="I66" i="7"/>
  <c r="L66" i="7" s="1"/>
  <c r="P66" i="7" s="1"/>
  <c r="G66" i="7"/>
  <c r="I65" i="7"/>
  <c r="L65" i="7" s="1"/>
  <c r="P65" i="7" s="1"/>
  <c r="G65" i="7"/>
  <c r="I64" i="7"/>
  <c r="L64" i="7" s="1"/>
  <c r="P64" i="7" s="1"/>
  <c r="G64" i="7"/>
  <c r="I63" i="7"/>
  <c r="L63" i="7" s="1"/>
  <c r="P63" i="7" s="1"/>
  <c r="G63" i="7"/>
  <c r="I62" i="7"/>
  <c r="L62" i="7" s="1"/>
  <c r="P62" i="7" s="1"/>
  <c r="G62" i="7"/>
  <c r="I61" i="7"/>
  <c r="L61" i="7" s="1"/>
  <c r="P61" i="7" s="1"/>
  <c r="G61" i="7"/>
  <c r="I60" i="7"/>
  <c r="L60" i="7" s="1"/>
  <c r="P60" i="7" s="1"/>
  <c r="G60" i="7"/>
  <c r="I59" i="7"/>
  <c r="L59" i="7" s="1"/>
  <c r="P59" i="7" s="1"/>
  <c r="G59" i="7"/>
  <c r="I58" i="7"/>
  <c r="L58" i="7" s="1"/>
  <c r="P58" i="7" s="1"/>
  <c r="G58" i="7"/>
  <c r="I57" i="7"/>
  <c r="L57" i="7" s="1"/>
  <c r="P57" i="7" s="1"/>
  <c r="G57" i="7"/>
  <c r="I56" i="7"/>
  <c r="L56" i="7" s="1"/>
  <c r="P56" i="7" s="1"/>
  <c r="G56" i="7"/>
  <c r="I55" i="7"/>
  <c r="L55" i="7" s="1"/>
  <c r="P55" i="7" s="1"/>
  <c r="G55" i="7"/>
  <c r="I54" i="7"/>
  <c r="L54" i="7" s="1"/>
  <c r="P54" i="7" s="1"/>
  <c r="G54" i="7"/>
  <c r="I53" i="7"/>
  <c r="L53" i="7" s="1"/>
  <c r="P53" i="7" s="1"/>
  <c r="G53" i="7"/>
  <c r="I52" i="7"/>
  <c r="L52" i="7" s="1"/>
  <c r="P52" i="7" s="1"/>
  <c r="G52" i="7"/>
  <c r="I51" i="7"/>
  <c r="L51" i="7" s="1"/>
  <c r="P51" i="7" s="1"/>
  <c r="G51" i="7"/>
  <c r="I50" i="7"/>
  <c r="L50" i="7" s="1"/>
  <c r="P50" i="7" s="1"/>
  <c r="G50" i="7"/>
  <c r="I49" i="7"/>
  <c r="L49" i="7" s="1"/>
  <c r="P49" i="7" s="1"/>
  <c r="G49" i="7"/>
  <c r="I48" i="7"/>
  <c r="L48" i="7" s="1"/>
  <c r="P48" i="7" s="1"/>
  <c r="G48" i="7"/>
  <c r="I47" i="7"/>
  <c r="L47" i="7" s="1"/>
  <c r="P47" i="7" s="1"/>
  <c r="G47" i="7"/>
  <c r="I46" i="7"/>
  <c r="L46" i="7" s="1"/>
  <c r="P46" i="7" s="1"/>
  <c r="G46" i="7"/>
  <c r="I45" i="7"/>
  <c r="L45" i="7" s="1"/>
  <c r="P45" i="7" s="1"/>
  <c r="G45" i="7"/>
  <c r="I44" i="7"/>
  <c r="L44" i="7" s="1"/>
  <c r="P44" i="7" s="1"/>
  <c r="G44" i="7"/>
  <c r="I43" i="7"/>
  <c r="L43" i="7" s="1"/>
  <c r="P43" i="7" s="1"/>
  <c r="G43" i="7"/>
  <c r="I42" i="7"/>
  <c r="L42" i="7" s="1"/>
  <c r="P42" i="7" s="1"/>
  <c r="G42" i="7"/>
  <c r="I41" i="7"/>
  <c r="L41" i="7" s="1"/>
  <c r="P41" i="7" s="1"/>
  <c r="G41" i="7"/>
  <c r="I40" i="7"/>
  <c r="L40" i="7" s="1"/>
  <c r="P40" i="7" s="1"/>
  <c r="G40" i="7"/>
  <c r="I39" i="7"/>
  <c r="L39" i="7" s="1"/>
  <c r="P39" i="7" s="1"/>
  <c r="G39" i="7"/>
  <c r="I38" i="7"/>
  <c r="L38" i="7" s="1"/>
  <c r="P38" i="7" s="1"/>
  <c r="G38" i="7"/>
  <c r="I37" i="7"/>
  <c r="L37" i="7" s="1"/>
  <c r="P37" i="7" s="1"/>
  <c r="G37" i="7"/>
  <c r="I36" i="7"/>
  <c r="L36" i="7" s="1"/>
  <c r="P36" i="7" s="1"/>
  <c r="G36" i="7"/>
  <c r="I35" i="7"/>
  <c r="L35" i="7" s="1"/>
  <c r="P35" i="7" s="1"/>
  <c r="G35" i="7"/>
  <c r="I34" i="7"/>
  <c r="L34" i="7" s="1"/>
  <c r="P34" i="7" s="1"/>
  <c r="G34" i="7"/>
  <c r="I33" i="7"/>
  <c r="L33" i="7" s="1"/>
  <c r="P33" i="7" s="1"/>
  <c r="G33" i="7"/>
  <c r="I32" i="7"/>
  <c r="L32" i="7" s="1"/>
  <c r="P32" i="7" s="1"/>
  <c r="G32" i="7"/>
  <c r="I31" i="7"/>
  <c r="L31" i="7" s="1"/>
  <c r="P31" i="7" s="1"/>
  <c r="G31" i="7"/>
  <c r="I30" i="7"/>
  <c r="L30" i="7" s="1"/>
  <c r="P30" i="7" s="1"/>
  <c r="G30" i="7"/>
  <c r="I29" i="7"/>
  <c r="L29" i="7" s="1"/>
  <c r="P29" i="7" s="1"/>
  <c r="G29" i="7"/>
  <c r="I28" i="7"/>
  <c r="L28" i="7" s="1"/>
  <c r="P28" i="7" s="1"/>
  <c r="G28" i="7"/>
  <c r="I27" i="7"/>
  <c r="L27" i="7" s="1"/>
  <c r="P27" i="7" s="1"/>
  <c r="G27" i="7"/>
  <c r="I26" i="7"/>
  <c r="L26" i="7" s="1"/>
  <c r="P26" i="7" s="1"/>
  <c r="G26" i="7"/>
  <c r="I25" i="7"/>
  <c r="L25" i="7" s="1"/>
  <c r="P25" i="7" s="1"/>
  <c r="G25" i="7"/>
  <c r="I24" i="7"/>
  <c r="L24" i="7" s="1"/>
  <c r="P24" i="7" s="1"/>
  <c r="G24" i="7"/>
  <c r="I23" i="7"/>
  <c r="L23" i="7" s="1"/>
  <c r="P23" i="7" s="1"/>
  <c r="G23" i="7"/>
  <c r="I22" i="7"/>
  <c r="L22" i="7" s="1"/>
  <c r="P22" i="7" s="1"/>
  <c r="G22" i="7"/>
  <c r="I21" i="7"/>
  <c r="L21" i="7" s="1"/>
  <c r="P21" i="7" s="1"/>
  <c r="G21" i="7"/>
  <c r="I20" i="7"/>
  <c r="L20" i="7" s="1"/>
  <c r="P20" i="7" s="1"/>
  <c r="G20" i="7"/>
  <c r="I19" i="7"/>
  <c r="L19" i="7" s="1"/>
  <c r="P19" i="7" s="1"/>
  <c r="G19" i="7"/>
  <c r="I18" i="7"/>
  <c r="L18" i="7" s="1"/>
  <c r="P18" i="7" s="1"/>
  <c r="G18" i="7"/>
  <c r="I17" i="7"/>
  <c r="L17" i="7" s="1"/>
  <c r="P17" i="7" s="1"/>
  <c r="G17" i="7"/>
  <c r="I16" i="7"/>
  <c r="L16" i="7" s="1"/>
  <c r="P16" i="7" s="1"/>
  <c r="G16" i="7"/>
  <c r="I15" i="7"/>
  <c r="L15" i="7" s="1"/>
  <c r="P15" i="7" s="1"/>
  <c r="I14" i="7"/>
  <c r="L14" i="7" s="1"/>
  <c r="P14" i="7" s="1"/>
  <c r="G14" i="7"/>
  <c r="I13" i="7"/>
  <c r="L13" i="7" s="1"/>
  <c r="P13" i="7" s="1"/>
  <c r="G13" i="7"/>
  <c r="I12" i="7"/>
  <c r="L12" i="7" s="1"/>
  <c r="P12" i="7" s="1"/>
  <c r="G12" i="7"/>
  <c r="I11" i="7"/>
  <c r="L11" i="7" s="1"/>
  <c r="P11" i="7" s="1"/>
  <c r="G11" i="7"/>
  <c r="I10" i="7"/>
  <c r="L10" i="7" s="1"/>
  <c r="P10" i="7" s="1"/>
  <c r="G10" i="7"/>
  <c r="I9" i="7"/>
  <c r="L9" i="7" s="1"/>
  <c r="P9" i="7" s="1"/>
  <c r="G9" i="7"/>
  <c r="I8" i="7"/>
  <c r="L8" i="7" s="1"/>
  <c r="P8" i="7" s="1"/>
  <c r="G8" i="7"/>
  <c r="I7" i="7"/>
  <c r="L7" i="7" s="1"/>
  <c r="P7" i="7" s="1"/>
  <c r="G7" i="7"/>
  <c r="I6" i="7"/>
  <c r="L6" i="7" s="1"/>
  <c r="P6" i="7" s="1"/>
  <c r="G6" i="7"/>
  <c r="G5" i="7"/>
  <c r="P261" i="3"/>
  <c r="O261" i="3"/>
  <c r="O263" i="3" s="1"/>
  <c r="N261" i="3"/>
  <c r="N263" i="3" s="1"/>
  <c r="M261" i="3"/>
  <c r="M263" i="3" s="1"/>
  <c r="K261" i="3"/>
  <c r="K263" i="3" s="1"/>
  <c r="J261" i="3"/>
  <c r="J263" i="3" s="1"/>
  <c r="I261" i="3"/>
  <c r="I263" i="3" s="1"/>
  <c r="H261" i="3"/>
  <c r="H263" i="3" s="1"/>
  <c r="F261" i="3"/>
  <c r="F263" i="3" s="1"/>
  <c r="E261" i="3"/>
  <c r="E263" i="3" s="1"/>
  <c r="D261" i="3"/>
  <c r="D263" i="3" s="1"/>
  <c r="C261" i="3"/>
  <c r="C263" i="3" s="1"/>
  <c r="X5" i="3"/>
  <c r="W5" i="3"/>
  <c r="V5" i="3"/>
  <c r="Q5" i="3"/>
  <c r="L5" i="3"/>
  <c r="G5" i="3"/>
  <c r="E261" i="2"/>
  <c r="D261" i="2"/>
  <c r="D263" i="2" s="1"/>
  <c r="C261" i="2"/>
  <c r="C263" i="2" s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5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O271" i="1"/>
  <c r="J271" i="1"/>
  <c r="P269" i="1"/>
  <c r="P268" i="1"/>
  <c r="P267" i="1"/>
  <c r="P266" i="1"/>
  <c r="R261" i="1"/>
  <c r="R263" i="1" s="1"/>
  <c r="O263" i="1"/>
  <c r="F269" i="8"/>
  <c r="F268" i="8"/>
  <c r="F267" i="8"/>
  <c r="F266" i="8"/>
  <c r="E263" i="2" l="1"/>
  <c r="F261" i="2"/>
  <c r="AB5" i="3"/>
  <c r="Z5" i="3"/>
  <c r="P263" i="3"/>
  <c r="P271" i="1"/>
  <c r="F271" i="8"/>
  <c r="R5" i="3"/>
  <c r="G261" i="3"/>
  <c r="L261" i="3"/>
  <c r="AA5" i="3"/>
  <c r="Q261" i="3"/>
  <c r="F263" i="2"/>
  <c r="G261" i="5"/>
  <c r="G263" i="5" s="1"/>
  <c r="V261" i="3"/>
  <c r="X261" i="3"/>
  <c r="W261" i="3"/>
  <c r="I261" i="7"/>
  <c r="I263" i="7" s="1"/>
  <c r="G261" i="7"/>
  <c r="G262" i="7"/>
  <c r="Q263" i="3" l="1"/>
  <c r="AB261" i="3"/>
  <c r="L263" i="3"/>
  <c r="AA261" i="3"/>
  <c r="G263" i="3"/>
  <c r="Z261" i="3"/>
  <c r="G6" i="2"/>
  <c r="C6" i="1" s="1"/>
  <c r="G14" i="2"/>
  <c r="C14" i="1" s="1"/>
  <c r="G22" i="2"/>
  <c r="C22" i="1" s="1"/>
  <c r="G30" i="2"/>
  <c r="C30" i="1" s="1"/>
  <c r="G38" i="2"/>
  <c r="C38" i="1" s="1"/>
  <c r="G46" i="2"/>
  <c r="C46" i="1" s="1"/>
  <c r="G54" i="2"/>
  <c r="C54" i="1" s="1"/>
  <c r="G62" i="2"/>
  <c r="C62" i="1" s="1"/>
  <c r="G70" i="2"/>
  <c r="C70" i="1" s="1"/>
  <c r="G78" i="2"/>
  <c r="C78" i="1" s="1"/>
  <c r="G87" i="2"/>
  <c r="C87" i="1" s="1"/>
  <c r="G94" i="2"/>
  <c r="C94" i="1" s="1"/>
  <c r="G102" i="2"/>
  <c r="C102" i="1" s="1"/>
  <c r="G110" i="2"/>
  <c r="C110" i="1" s="1"/>
  <c r="G118" i="2"/>
  <c r="C118" i="1" s="1"/>
  <c r="G126" i="2"/>
  <c r="C126" i="1" s="1"/>
  <c r="G134" i="2"/>
  <c r="C134" i="1" s="1"/>
  <c r="G142" i="2"/>
  <c r="C142" i="1" s="1"/>
  <c r="G150" i="2"/>
  <c r="C150" i="1" s="1"/>
  <c r="G158" i="2"/>
  <c r="C158" i="1" s="1"/>
  <c r="G166" i="2"/>
  <c r="C166" i="1" s="1"/>
  <c r="G174" i="2"/>
  <c r="C174" i="1" s="1"/>
  <c r="G182" i="2"/>
  <c r="C182" i="1" s="1"/>
  <c r="G190" i="2"/>
  <c r="C190" i="1" s="1"/>
  <c r="G198" i="2"/>
  <c r="C198" i="1" s="1"/>
  <c r="G206" i="2"/>
  <c r="C206" i="1" s="1"/>
  <c r="G214" i="2"/>
  <c r="C214" i="1" s="1"/>
  <c r="G222" i="2"/>
  <c r="C222" i="1" s="1"/>
  <c r="G230" i="2"/>
  <c r="C230" i="1" s="1"/>
  <c r="G238" i="2"/>
  <c r="C238" i="1" s="1"/>
  <c r="G246" i="2"/>
  <c r="C246" i="1" s="1"/>
  <c r="G254" i="2"/>
  <c r="C254" i="1" s="1"/>
  <c r="G176" i="2"/>
  <c r="C176" i="1" s="1"/>
  <c r="G200" i="2"/>
  <c r="C200" i="1" s="1"/>
  <c r="G216" i="2"/>
  <c r="C216" i="1" s="1"/>
  <c r="G232" i="2"/>
  <c r="C232" i="1" s="1"/>
  <c r="G256" i="2"/>
  <c r="C256" i="1" s="1"/>
  <c r="G251" i="2"/>
  <c r="C251" i="1" s="1"/>
  <c r="G28" i="2"/>
  <c r="C28" i="1" s="1"/>
  <c r="G60" i="2"/>
  <c r="C60" i="1" s="1"/>
  <c r="G100" i="2"/>
  <c r="C100" i="1" s="1"/>
  <c r="G148" i="2"/>
  <c r="C148" i="1" s="1"/>
  <c r="G180" i="2"/>
  <c r="C180" i="1" s="1"/>
  <c r="G220" i="2"/>
  <c r="C220" i="1" s="1"/>
  <c r="G260" i="2"/>
  <c r="C260" i="1" s="1"/>
  <c r="G45" i="2"/>
  <c r="C45" i="1" s="1"/>
  <c r="G77" i="2"/>
  <c r="C77" i="1" s="1"/>
  <c r="G125" i="2"/>
  <c r="C125" i="1" s="1"/>
  <c r="G165" i="2"/>
  <c r="C165" i="1" s="1"/>
  <c r="G205" i="2"/>
  <c r="C205" i="1" s="1"/>
  <c r="G237" i="2"/>
  <c r="C237" i="1" s="1"/>
  <c r="G7" i="2"/>
  <c r="C7" i="1" s="1"/>
  <c r="G15" i="2"/>
  <c r="C15" i="1" s="1"/>
  <c r="G23" i="2"/>
  <c r="C23" i="1" s="1"/>
  <c r="G31" i="2"/>
  <c r="C31" i="1" s="1"/>
  <c r="G39" i="2"/>
  <c r="C39" i="1" s="1"/>
  <c r="G47" i="2"/>
  <c r="C47" i="1" s="1"/>
  <c r="G55" i="2"/>
  <c r="C55" i="1" s="1"/>
  <c r="G63" i="2"/>
  <c r="C63" i="1" s="1"/>
  <c r="G71" i="2"/>
  <c r="C71" i="1" s="1"/>
  <c r="G79" i="2"/>
  <c r="C79" i="1" s="1"/>
  <c r="G88" i="2"/>
  <c r="C88" i="1" s="1"/>
  <c r="G95" i="2"/>
  <c r="C95" i="1" s="1"/>
  <c r="G103" i="2"/>
  <c r="C103" i="1" s="1"/>
  <c r="G111" i="2"/>
  <c r="C111" i="1" s="1"/>
  <c r="G119" i="2"/>
  <c r="C119" i="1" s="1"/>
  <c r="G127" i="2"/>
  <c r="C127" i="1" s="1"/>
  <c r="G135" i="2"/>
  <c r="C135" i="1" s="1"/>
  <c r="G143" i="2"/>
  <c r="C143" i="1" s="1"/>
  <c r="G151" i="2"/>
  <c r="C151" i="1" s="1"/>
  <c r="G159" i="2"/>
  <c r="C159" i="1" s="1"/>
  <c r="G167" i="2"/>
  <c r="C167" i="1" s="1"/>
  <c r="G175" i="2"/>
  <c r="C175" i="1" s="1"/>
  <c r="G183" i="2"/>
  <c r="C183" i="1" s="1"/>
  <c r="G191" i="2"/>
  <c r="C191" i="1" s="1"/>
  <c r="G199" i="2"/>
  <c r="C199" i="1" s="1"/>
  <c r="G207" i="2"/>
  <c r="C207" i="1" s="1"/>
  <c r="G215" i="2"/>
  <c r="C215" i="1" s="1"/>
  <c r="G223" i="2"/>
  <c r="C223" i="1" s="1"/>
  <c r="G231" i="2"/>
  <c r="C231" i="1" s="1"/>
  <c r="G239" i="2"/>
  <c r="C239" i="1" s="1"/>
  <c r="G247" i="2"/>
  <c r="C247" i="1" s="1"/>
  <c r="G255" i="2"/>
  <c r="C255" i="1" s="1"/>
  <c r="G168" i="2"/>
  <c r="C168" i="1" s="1"/>
  <c r="G192" i="2"/>
  <c r="C192" i="1" s="1"/>
  <c r="G224" i="2"/>
  <c r="C224" i="1" s="1"/>
  <c r="G240" i="2"/>
  <c r="C240" i="1" s="1"/>
  <c r="G249" i="2"/>
  <c r="C249" i="1" s="1"/>
  <c r="G20" i="2"/>
  <c r="C20" i="1" s="1"/>
  <c r="G92" i="2"/>
  <c r="C92" i="1" s="1"/>
  <c r="G132" i="2"/>
  <c r="C132" i="1" s="1"/>
  <c r="G188" i="2"/>
  <c r="C188" i="1" s="1"/>
  <c r="G228" i="2"/>
  <c r="C228" i="1" s="1"/>
  <c r="G13" i="2"/>
  <c r="C13" i="1" s="1"/>
  <c r="G53" i="2"/>
  <c r="C53" i="1" s="1"/>
  <c r="G109" i="2"/>
  <c r="C109" i="1" s="1"/>
  <c r="G157" i="2"/>
  <c r="C157" i="1" s="1"/>
  <c r="G197" i="2"/>
  <c r="C197" i="1" s="1"/>
  <c r="G245" i="2"/>
  <c r="C245" i="1" s="1"/>
  <c r="G16" i="2"/>
  <c r="C16" i="1" s="1"/>
  <c r="G24" i="2"/>
  <c r="C24" i="1" s="1"/>
  <c r="G32" i="2"/>
  <c r="C32" i="1" s="1"/>
  <c r="G40" i="2"/>
  <c r="C40" i="1" s="1"/>
  <c r="G48" i="2"/>
  <c r="C48" i="1" s="1"/>
  <c r="G56" i="2"/>
  <c r="C56" i="1" s="1"/>
  <c r="G64" i="2"/>
  <c r="C64" i="1" s="1"/>
  <c r="G72" i="2"/>
  <c r="C72" i="1" s="1"/>
  <c r="G80" i="2"/>
  <c r="C80" i="1" s="1"/>
  <c r="G85" i="2"/>
  <c r="C85" i="1" s="1"/>
  <c r="G96" i="2"/>
  <c r="C96" i="1" s="1"/>
  <c r="G104" i="2"/>
  <c r="C104" i="1" s="1"/>
  <c r="G112" i="2"/>
  <c r="C112" i="1" s="1"/>
  <c r="G120" i="2"/>
  <c r="C120" i="1" s="1"/>
  <c r="G128" i="2"/>
  <c r="C128" i="1" s="1"/>
  <c r="G136" i="2"/>
  <c r="C136" i="1" s="1"/>
  <c r="G144" i="2"/>
  <c r="C144" i="1" s="1"/>
  <c r="G152" i="2"/>
  <c r="C152" i="1" s="1"/>
  <c r="G160" i="2"/>
  <c r="C160" i="1" s="1"/>
  <c r="G184" i="2"/>
  <c r="C184" i="1" s="1"/>
  <c r="G208" i="2"/>
  <c r="C208" i="1" s="1"/>
  <c r="G248" i="2"/>
  <c r="C248" i="1" s="1"/>
  <c r="G12" i="2"/>
  <c r="C12" i="1" s="1"/>
  <c r="G156" i="2"/>
  <c r="C156" i="1" s="1"/>
  <c r="G93" i="2"/>
  <c r="C93" i="1" s="1"/>
  <c r="G253" i="2"/>
  <c r="C253" i="1" s="1"/>
  <c r="G9" i="2"/>
  <c r="C9" i="1" s="1"/>
  <c r="G17" i="2"/>
  <c r="C17" i="1" s="1"/>
  <c r="G25" i="2"/>
  <c r="C25" i="1" s="1"/>
  <c r="G33" i="2"/>
  <c r="C33" i="1" s="1"/>
  <c r="G41" i="2"/>
  <c r="C41" i="1" s="1"/>
  <c r="G49" i="2"/>
  <c r="C49" i="1" s="1"/>
  <c r="G57" i="2"/>
  <c r="C57" i="1" s="1"/>
  <c r="G65" i="2"/>
  <c r="C65" i="1" s="1"/>
  <c r="G73" i="2"/>
  <c r="C73" i="1" s="1"/>
  <c r="G81" i="2"/>
  <c r="C81" i="1" s="1"/>
  <c r="G89" i="2"/>
  <c r="C89" i="1" s="1"/>
  <c r="G97" i="2"/>
  <c r="C97" i="1" s="1"/>
  <c r="G105" i="2"/>
  <c r="C105" i="1" s="1"/>
  <c r="G113" i="2"/>
  <c r="C113" i="1" s="1"/>
  <c r="G121" i="2"/>
  <c r="C121" i="1" s="1"/>
  <c r="G129" i="2"/>
  <c r="C129" i="1" s="1"/>
  <c r="G137" i="2"/>
  <c r="C137" i="1" s="1"/>
  <c r="G145" i="2"/>
  <c r="C145" i="1" s="1"/>
  <c r="G153" i="2"/>
  <c r="C153" i="1" s="1"/>
  <c r="G161" i="2"/>
  <c r="C161" i="1" s="1"/>
  <c r="G169" i="2"/>
  <c r="C169" i="1" s="1"/>
  <c r="G177" i="2"/>
  <c r="C177" i="1" s="1"/>
  <c r="G185" i="2"/>
  <c r="C185" i="1" s="1"/>
  <c r="G193" i="2"/>
  <c r="C193" i="1" s="1"/>
  <c r="G201" i="2"/>
  <c r="C201" i="1" s="1"/>
  <c r="G209" i="2"/>
  <c r="C209" i="1" s="1"/>
  <c r="G217" i="2"/>
  <c r="C217" i="1" s="1"/>
  <c r="G225" i="2"/>
  <c r="C225" i="1" s="1"/>
  <c r="G233" i="2"/>
  <c r="C233" i="1" s="1"/>
  <c r="G241" i="2"/>
  <c r="C241" i="1" s="1"/>
  <c r="G257" i="2"/>
  <c r="C257" i="1" s="1"/>
  <c r="G52" i="2"/>
  <c r="C52" i="1" s="1"/>
  <c r="G84" i="2"/>
  <c r="C84" i="1" s="1"/>
  <c r="G124" i="2"/>
  <c r="C124" i="1" s="1"/>
  <c r="G204" i="2"/>
  <c r="C204" i="1" s="1"/>
  <c r="G244" i="2"/>
  <c r="C244" i="1" s="1"/>
  <c r="G37" i="2"/>
  <c r="C37" i="1" s="1"/>
  <c r="G86" i="2"/>
  <c r="C86" i="1" s="1"/>
  <c r="G133" i="2"/>
  <c r="C133" i="1" s="1"/>
  <c r="G173" i="2"/>
  <c r="C173" i="1" s="1"/>
  <c r="G213" i="2"/>
  <c r="C213" i="1" s="1"/>
  <c r="G10" i="2"/>
  <c r="C10" i="1" s="1"/>
  <c r="G18" i="2"/>
  <c r="C18" i="1" s="1"/>
  <c r="G26" i="2"/>
  <c r="C26" i="1" s="1"/>
  <c r="G34" i="2"/>
  <c r="C34" i="1" s="1"/>
  <c r="G42" i="2"/>
  <c r="C42" i="1" s="1"/>
  <c r="G50" i="2"/>
  <c r="C50" i="1" s="1"/>
  <c r="G58" i="2"/>
  <c r="C58" i="1" s="1"/>
  <c r="G66" i="2"/>
  <c r="C66" i="1" s="1"/>
  <c r="G74" i="2"/>
  <c r="C74" i="1" s="1"/>
  <c r="G82" i="2"/>
  <c r="C82" i="1" s="1"/>
  <c r="G90" i="2"/>
  <c r="C90" i="1" s="1"/>
  <c r="G98" i="2"/>
  <c r="C98" i="1" s="1"/>
  <c r="G106" i="2"/>
  <c r="C106" i="1" s="1"/>
  <c r="G114" i="2"/>
  <c r="C114" i="1" s="1"/>
  <c r="G122" i="2"/>
  <c r="C122" i="1" s="1"/>
  <c r="G130" i="2"/>
  <c r="C130" i="1" s="1"/>
  <c r="G138" i="2"/>
  <c r="C138" i="1" s="1"/>
  <c r="G146" i="2"/>
  <c r="C146" i="1" s="1"/>
  <c r="G154" i="2"/>
  <c r="C154" i="1" s="1"/>
  <c r="G162" i="2"/>
  <c r="C162" i="1" s="1"/>
  <c r="G170" i="2"/>
  <c r="C170" i="1" s="1"/>
  <c r="G178" i="2"/>
  <c r="C178" i="1" s="1"/>
  <c r="G186" i="2"/>
  <c r="C186" i="1" s="1"/>
  <c r="G194" i="2"/>
  <c r="C194" i="1" s="1"/>
  <c r="G202" i="2"/>
  <c r="C202" i="1" s="1"/>
  <c r="G210" i="2"/>
  <c r="C210" i="1" s="1"/>
  <c r="G218" i="2"/>
  <c r="C218" i="1" s="1"/>
  <c r="G226" i="2"/>
  <c r="C226" i="1" s="1"/>
  <c r="G234" i="2"/>
  <c r="C234" i="1" s="1"/>
  <c r="G242" i="2"/>
  <c r="C242" i="1" s="1"/>
  <c r="G250" i="2"/>
  <c r="C250" i="1" s="1"/>
  <c r="G258" i="2"/>
  <c r="C258" i="1" s="1"/>
  <c r="G36" i="2"/>
  <c r="C36" i="1" s="1"/>
  <c r="G76" i="2"/>
  <c r="C76" i="1" s="1"/>
  <c r="G116" i="2"/>
  <c r="C116" i="1" s="1"/>
  <c r="G164" i="2"/>
  <c r="C164" i="1" s="1"/>
  <c r="G172" i="2"/>
  <c r="C172" i="1" s="1"/>
  <c r="G212" i="2"/>
  <c r="C212" i="1" s="1"/>
  <c r="G252" i="2"/>
  <c r="C252" i="1" s="1"/>
  <c r="G29" i="2"/>
  <c r="C29" i="1" s="1"/>
  <c r="G61" i="2"/>
  <c r="C61" i="1" s="1"/>
  <c r="G101" i="2"/>
  <c r="C101" i="1" s="1"/>
  <c r="G141" i="2"/>
  <c r="C141" i="1" s="1"/>
  <c r="G181" i="2"/>
  <c r="C181" i="1" s="1"/>
  <c r="G221" i="2"/>
  <c r="C221" i="1" s="1"/>
  <c r="G11" i="2"/>
  <c r="C11" i="1" s="1"/>
  <c r="G19" i="2"/>
  <c r="C19" i="1" s="1"/>
  <c r="G27" i="2"/>
  <c r="C27" i="1" s="1"/>
  <c r="G35" i="2"/>
  <c r="C35" i="1" s="1"/>
  <c r="G43" i="2"/>
  <c r="C43" i="1" s="1"/>
  <c r="G51" i="2"/>
  <c r="C51" i="1" s="1"/>
  <c r="G59" i="2"/>
  <c r="C59" i="1" s="1"/>
  <c r="G67" i="2"/>
  <c r="C67" i="1" s="1"/>
  <c r="G75" i="2"/>
  <c r="C75" i="1" s="1"/>
  <c r="G83" i="2"/>
  <c r="C83" i="1" s="1"/>
  <c r="G91" i="2"/>
  <c r="C91" i="1" s="1"/>
  <c r="G99" i="2"/>
  <c r="C99" i="1" s="1"/>
  <c r="G107" i="2"/>
  <c r="C107" i="1" s="1"/>
  <c r="G115" i="2"/>
  <c r="C115" i="1" s="1"/>
  <c r="G123" i="2"/>
  <c r="C123" i="1" s="1"/>
  <c r="G131" i="2"/>
  <c r="C131" i="1" s="1"/>
  <c r="G139" i="2"/>
  <c r="C139" i="1" s="1"/>
  <c r="G147" i="2"/>
  <c r="C147" i="1" s="1"/>
  <c r="G155" i="2"/>
  <c r="C155" i="1" s="1"/>
  <c r="G163" i="2"/>
  <c r="C163" i="1" s="1"/>
  <c r="G171" i="2"/>
  <c r="C171" i="1" s="1"/>
  <c r="G179" i="2"/>
  <c r="C179" i="1" s="1"/>
  <c r="G187" i="2"/>
  <c r="C187" i="1" s="1"/>
  <c r="G195" i="2"/>
  <c r="C195" i="1" s="1"/>
  <c r="G203" i="2"/>
  <c r="C203" i="1" s="1"/>
  <c r="G211" i="2"/>
  <c r="C211" i="1" s="1"/>
  <c r="G219" i="2"/>
  <c r="C219" i="1" s="1"/>
  <c r="G227" i="2"/>
  <c r="C227" i="1" s="1"/>
  <c r="G235" i="2"/>
  <c r="C235" i="1" s="1"/>
  <c r="G243" i="2"/>
  <c r="C243" i="1" s="1"/>
  <c r="G259" i="2"/>
  <c r="C259" i="1" s="1"/>
  <c r="G44" i="2"/>
  <c r="C44" i="1" s="1"/>
  <c r="G68" i="2"/>
  <c r="C68" i="1" s="1"/>
  <c r="G108" i="2"/>
  <c r="C108" i="1" s="1"/>
  <c r="G140" i="2"/>
  <c r="C140" i="1" s="1"/>
  <c r="G196" i="2"/>
  <c r="C196" i="1" s="1"/>
  <c r="G236" i="2"/>
  <c r="C236" i="1" s="1"/>
  <c r="G21" i="2"/>
  <c r="C21" i="1" s="1"/>
  <c r="G69" i="2"/>
  <c r="C69" i="1" s="1"/>
  <c r="G117" i="2"/>
  <c r="C117" i="1" s="1"/>
  <c r="G149" i="2"/>
  <c r="C149" i="1" s="1"/>
  <c r="G189" i="2"/>
  <c r="C189" i="1" s="1"/>
  <c r="G229" i="2"/>
  <c r="C229" i="1" s="1"/>
  <c r="G8" i="2"/>
  <c r="C8" i="1" s="1"/>
  <c r="G5" i="2"/>
  <c r="AD5" i="3"/>
  <c r="R261" i="3"/>
  <c r="R263" i="3" s="1"/>
  <c r="J261" i="5"/>
  <c r="V263" i="3"/>
  <c r="X263" i="3"/>
  <c r="W263" i="3"/>
  <c r="AA263" i="3" l="1"/>
  <c r="Z263" i="3"/>
  <c r="J5" i="7"/>
  <c r="K5" i="7" s="1"/>
  <c r="L5" i="7" s="1"/>
  <c r="P5" i="7" s="1"/>
  <c r="AD261" i="3"/>
  <c r="J261" i="7" s="1"/>
  <c r="AB263" i="3"/>
  <c r="T19" i="3"/>
  <c r="D19" i="1" s="1"/>
  <c r="T198" i="3"/>
  <c r="D198" i="1" s="1"/>
  <c r="T246" i="3"/>
  <c r="D246" i="1" s="1"/>
  <c r="T28" i="3"/>
  <c r="D28" i="1" s="1"/>
  <c r="T174" i="3"/>
  <c r="D174" i="1" s="1"/>
  <c r="T238" i="3"/>
  <c r="D238" i="1" s="1"/>
  <c r="T83" i="3"/>
  <c r="D83" i="1" s="1"/>
  <c r="T147" i="3"/>
  <c r="D147" i="1" s="1"/>
  <c r="T206" i="3"/>
  <c r="D206" i="1" s="1"/>
  <c r="T65" i="3"/>
  <c r="D65" i="1" s="1"/>
  <c r="T138" i="3"/>
  <c r="D138" i="1" s="1"/>
  <c r="T214" i="3"/>
  <c r="D214" i="1" s="1"/>
  <c r="T74" i="3"/>
  <c r="D74" i="1" s="1"/>
  <c r="T129" i="3"/>
  <c r="D129" i="1" s="1"/>
  <c r="T190" i="3"/>
  <c r="D190" i="1" s="1"/>
  <c r="T254" i="3"/>
  <c r="D254" i="1" s="1"/>
  <c r="T46" i="3"/>
  <c r="D46" i="1" s="1"/>
  <c r="T110" i="3"/>
  <c r="D110" i="1" s="1"/>
  <c r="T182" i="3"/>
  <c r="D182" i="1" s="1"/>
  <c r="T230" i="3"/>
  <c r="D230" i="1" s="1"/>
  <c r="T10" i="3"/>
  <c r="D10" i="1" s="1"/>
  <c r="T92" i="3"/>
  <c r="D92" i="1" s="1"/>
  <c r="T156" i="3"/>
  <c r="D156" i="1" s="1"/>
  <c r="T222" i="3"/>
  <c r="D222" i="1" s="1"/>
  <c r="T247" i="3"/>
  <c r="D247" i="1" s="1"/>
  <c r="T209" i="3"/>
  <c r="D209" i="1" s="1"/>
  <c r="T118" i="3"/>
  <c r="D118" i="1" s="1"/>
  <c r="T35" i="3"/>
  <c r="D35" i="1" s="1"/>
  <c r="T199" i="3"/>
  <c r="D199" i="1" s="1"/>
  <c r="T107" i="3"/>
  <c r="D107" i="1" s="1"/>
  <c r="T25" i="3"/>
  <c r="D25" i="1" s="1"/>
  <c r="T234" i="3"/>
  <c r="D234" i="1" s="1"/>
  <c r="T143" i="3"/>
  <c r="D143" i="1" s="1"/>
  <c r="T60" i="3"/>
  <c r="D60" i="1" s="1"/>
  <c r="T217" i="3"/>
  <c r="D217" i="1" s="1"/>
  <c r="T187" i="3"/>
  <c r="D187" i="1" s="1"/>
  <c r="T105" i="3"/>
  <c r="D105" i="1" s="1"/>
  <c r="T14" i="3"/>
  <c r="D14" i="1" s="1"/>
  <c r="T195" i="3"/>
  <c r="D195" i="1" s="1"/>
  <c r="T113" i="3"/>
  <c r="D113" i="1" s="1"/>
  <c r="T22" i="3"/>
  <c r="D22" i="1" s="1"/>
  <c r="T240" i="3"/>
  <c r="D240" i="1" s="1"/>
  <c r="T148" i="3"/>
  <c r="D148" i="1" s="1"/>
  <c r="T66" i="3"/>
  <c r="D66" i="1" s="1"/>
  <c r="T73" i="3"/>
  <c r="D73" i="1" s="1"/>
  <c r="T220" i="3"/>
  <c r="D220" i="1" s="1"/>
  <c r="T102" i="3"/>
  <c r="D102" i="1" s="1"/>
  <c r="T120" i="3"/>
  <c r="D120" i="1" s="1"/>
  <c r="T56" i="3"/>
  <c r="D56" i="1" s="1"/>
  <c r="T126" i="3"/>
  <c r="D126" i="1" s="1"/>
  <c r="T170" i="3"/>
  <c r="D170" i="1" s="1"/>
  <c r="T79" i="3"/>
  <c r="D79" i="1" s="1"/>
  <c r="T223" i="3"/>
  <c r="D223" i="1" s="1"/>
  <c r="T84" i="3"/>
  <c r="D84" i="1" s="1"/>
  <c r="T192" i="3"/>
  <c r="D192" i="1" s="1"/>
  <c r="T200" i="3"/>
  <c r="D200" i="1" s="1"/>
  <c r="T108" i="3"/>
  <c r="D108" i="1" s="1"/>
  <c r="T26" i="3"/>
  <c r="D26" i="1" s="1"/>
  <c r="T180" i="3"/>
  <c r="D180" i="1" s="1"/>
  <c r="T98" i="3"/>
  <c r="D98" i="1" s="1"/>
  <c r="T7" i="3"/>
  <c r="D7" i="1" s="1"/>
  <c r="T225" i="3"/>
  <c r="D225" i="1" s="1"/>
  <c r="T134" i="3"/>
  <c r="D134" i="1" s="1"/>
  <c r="T51" i="3"/>
  <c r="D51" i="1" s="1"/>
  <c r="T260" i="3"/>
  <c r="D260" i="1" s="1"/>
  <c r="T178" i="3"/>
  <c r="D178" i="1" s="1"/>
  <c r="T88" i="3"/>
  <c r="D88" i="1" s="1"/>
  <c r="T155" i="3"/>
  <c r="D155" i="1" s="1"/>
  <c r="T186" i="3"/>
  <c r="D186" i="1" s="1"/>
  <c r="T95" i="3"/>
  <c r="D95" i="1" s="1"/>
  <c r="T12" i="3"/>
  <c r="D12" i="1" s="1"/>
  <c r="T231" i="3"/>
  <c r="D231" i="1" s="1"/>
  <c r="T139" i="3"/>
  <c r="D139" i="1" s="1"/>
  <c r="T57" i="3"/>
  <c r="D57" i="1" s="1"/>
  <c r="T235" i="3"/>
  <c r="D235" i="1" s="1"/>
  <c r="T211" i="3"/>
  <c r="D211" i="1" s="1"/>
  <c r="T47" i="3"/>
  <c r="D47" i="1" s="1"/>
  <c r="T112" i="3"/>
  <c r="D112" i="1" s="1"/>
  <c r="T48" i="3"/>
  <c r="D48" i="1" s="1"/>
  <c r="T9" i="3"/>
  <c r="D9" i="1" s="1"/>
  <c r="T123" i="3"/>
  <c r="D123" i="1" s="1"/>
  <c r="T167" i="3"/>
  <c r="D167" i="1" s="1"/>
  <c r="T119" i="3"/>
  <c r="D119" i="1" s="1"/>
  <c r="T191" i="3"/>
  <c r="D191" i="1" s="1"/>
  <c r="T99" i="3"/>
  <c r="D99" i="1" s="1"/>
  <c r="T17" i="3"/>
  <c r="D17" i="1" s="1"/>
  <c r="T171" i="3"/>
  <c r="D171" i="1" s="1"/>
  <c r="T89" i="3"/>
  <c r="D89" i="1" s="1"/>
  <c r="T256" i="3"/>
  <c r="D256" i="1" s="1"/>
  <c r="T216" i="3"/>
  <c r="D216" i="1" s="1"/>
  <c r="T124" i="3"/>
  <c r="D124" i="1" s="1"/>
  <c r="T42" i="3"/>
  <c r="D42" i="1" s="1"/>
  <c r="T251" i="3"/>
  <c r="D251" i="1" s="1"/>
  <c r="T169" i="3"/>
  <c r="D169" i="1" s="1"/>
  <c r="T78" i="3"/>
  <c r="D78" i="1" s="1"/>
  <c r="T55" i="3"/>
  <c r="D55" i="1" s="1"/>
  <c r="T177" i="3"/>
  <c r="D177" i="1" s="1"/>
  <c r="T87" i="3"/>
  <c r="D87" i="1" s="1"/>
  <c r="T219" i="3"/>
  <c r="D219" i="1" s="1"/>
  <c r="T203" i="3"/>
  <c r="D203" i="1" s="1"/>
  <c r="T130" i="3"/>
  <c r="D130" i="1" s="1"/>
  <c r="T39" i="3"/>
  <c r="D39" i="1" s="1"/>
  <c r="T232" i="3"/>
  <c r="D232" i="1" s="1"/>
  <c r="T202" i="3"/>
  <c r="D202" i="1" s="1"/>
  <c r="T38" i="3"/>
  <c r="D38" i="1" s="1"/>
  <c r="T168" i="3"/>
  <c r="D168" i="1" s="1"/>
  <c r="T104" i="3"/>
  <c r="D104" i="1" s="1"/>
  <c r="T40" i="3"/>
  <c r="D40" i="1" s="1"/>
  <c r="T145" i="3"/>
  <c r="D145" i="1" s="1"/>
  <c r="T41" i="3"/>
  <c r="D41" i="1" s="1"/>
  <c r="T201" i="3"/>
  <c r="D201" i="1" s="1"/>
  <c r="T27" i="3"/>
  <c r="D27" i="1" s="1"/>
  <c r="T172" i="3"/>
  <c r="D172" i="1" s="1"/>
  <c r="T90" i="3"/>
  <c r="D90" i="1" s="1"/>
  <c r="T228" i="3"/>
  <c r="D228" i="1" s="1"/>
  <c r="T162" i="3"/>
  <c r="D162" i="1" s="1"/>
  <c r="T71" i="3"/>
  <c r="D71" i="1" s="1"/>
  <c r="T183" i="3"/>
  <c r="D183" i="1" s="1"/>
  <c r="T207" i="3"/>
  <c r="D207" i="1" s="1"/>
  <c r="T115" i="3"/>
  <c r="D115" i="1" s="1"/>
  <c r="T33" i="3"/>
  <c r="D33" i="1" s="1"/>
  <c r="T242" i="3"/>
  <c r="D242" i="1" s="1"/>
  <c r="T151" i="3"/>
  <c r="D151" i="1" s="1"/>
  <c r="T68" i="3"/>
  <c r="D68" i="1" s="1"/>
  <c r="T244" i="3"/>
  <c r="D244" i="1" s="1"/>
  <c r="T159" i="3"/>
  <c r="D159" i="1" s="1"/>
  <c r="T76" i="3"/>
  <c r="D76" i="1" s="1"/>
  <c r="T146" i="3"/>
  <c r="D146" i="1" s="1"/>
  <c r="T194" i="3"/>
  <c r="D194" i="1" s="1"/>
  <c r="T121" i="3"/>
  <c r="D121" i="1" s="1"/>
  <c r="T30" i="3"/>
  <c r="D30" i="1" s="1"/>
  <c r="T258" i="3"/>
  <c r="D258" i="1" s="1"/>
  <c r="T193" i="3"/>
  <c r="D193" i="1" s="1"/>
  <c r="T160" i="3"/>
  <c r="D160" i="1" s="1"/>
  <c r="T96" i="3"/>
  <c r="D96" i="1" s="1"/>
  <c r="T32" i="3"/>
  <c r="D32" i="1" s="1"/>
  <c r="T43" i="3"/>
  <c r="D43" i="1" s="1"/>
  <c r="T131" i="3"/>
  <c r="D131" i="1" s="1"/>
  <c r="T166" i="3"/>
  <c r="D166" i="1" s="1"/>
  <c r="T72" i="3"/>
  <c r="D72" i="1" s="1"/>
  <c r="T255" i="3"/>
  <c r="D255" i="1" s="1"/>
  <c r="T163" i="3"/>
  <c r="D163" i="1" s="1"/>
  <c r="T81" i="3"/>
  <c r="D81" i="1" s="1"/>
  <c r="T164" i="3"/>
  <c r="D164" i="1" s="1"/>
  <c r="T153" i="3"/>
  <c r="D153" i="1" s="1"/>
  <c r="T62" i="3"/>
  <c r="D62" i="1" s="1"/>
  <c r="T91" i="3"/>
  <c r="D91" i="1" s="1"/>
  <c r="T188" i="3"/>
  <c r="D188" i="1" s="1"/>
  <c r="T106" i="3"/>
  <c r="D106" i="1" s="1"/>
  <c r="T15" i="3"/>
  <c r="D15" i="1" s="1"/>
  <c r="T233" i="3"/>
  <c r="D233" i="1" s="1"/>
  <c r="T142" i="3"/>
  <c r="D142" i="1" s="1"/>
  <c r="T59" i="3"/>
  <c r="D59" i="1" s="1"/>
  <c r="T259" i="3"/>
  <c r="D259" i="1" s="1"/>
  <c r="T150" i="3"/>
  <c r="D150" i="1" s="1"/>
  <c r="T67" i="3"/>
  <c r="D67" i="1" s="1"/>
  <c r="T36" i="3"/>
  <c r="D36" i="1" s="1"/>
  <c r="T185" i="3"/>
  <c r="D185" i="1" s="1"/>
  <c r="T103" i="3"/>
  <c r="D103" i="1" s="1"/>
  <c r="T20" i="3"/>
  <c r="D20" i="1" s="1"/>
  <c r="T212" i="3"/>
  <c r="D212" i="1" s="1"/>
  <c r="T184" i="3"/>
  <c r="D184" i="1" s="1"/>
  <c r="T152" i="3"/>
  <c r="D152" i="1" s="1"/>
  <c r="T85" i="3"/>
  <c r="D85" i="1" s="1"/>
  <c r="T24" i="3"/>
  <c r="D24" i="1" s="1"/>
  <c r="T54" i="3"/>
  <c r="D54" i="1" s="1"/>
  <c r="T215" i="3"/>
  <c r="D215" i="1" s="1"/>
  <c r="T241" i="3"/>
  <c r="D241" i="1" s="1"/>
  <c r="T236" i="3"/>
  <c r="D236" i="1" s="1"/>
  <c r="T154" i="3"/>
  <c r="D154" i="1" s="1"/>
  <c r="T63" i="3"/>
  <c r="D63" i="1" s="1"/>
  <c r="T82" i="3"/>
  <c r="D82" i="1" s="1"/>
  <c r="T135" i="3"/>
  <c r="D135" i="1" s="1"/>
  <c r="T52" i="3"/>
  <c r="D52" i="1" s="1"/>
  <c r="T18" i="3"/>
  <c r="D18" i="1" s="1"/>
  <c r="T179" i="3"/>
  <c r="D179" i="1" s="1"/>
  <c r="T97" i="3"/>
  <c r="D97" i="1" s="1"/>
  <c r="T6" i="3"/>
  <c r="D6" i="1" s="1"/>
  <c r="T224" i="3"/>
  <c r="D224" i="1" s="1"/>
  <c r="T132" i="3"/>
  <c r="D132" i="1" s="1"/>
  <c r="T50" i="3"/>
  <c r="D50" i="1" s="1"/>
  <c r="T250" i="3"/>
  <c r="D250" i="1" s="1"/>
  <c r="T140" i="3"/>
  <c r="D140" i="1" s="1"/>
  <c r="T58" i="3"/>
  <c r="D58" i="1" s="1"/>
  <c r="T226" i="3"/>
  <c r="D226" i="1" s="1"/>
  <c r="T176" i="3"/>
  <c r="D176" i="1" s="1"/>
  <c r="T94" i="3"/>
  <c r="D94" i="1" s="1"/>
  <c r="T11" i="3"/>
  <c r="D11" i="1" s="1"/>
  <c r="T257" i="3"/>
  <c r="D257" i="1" s="1"/>
  <c r="T175" i="3"/>
  <c r="D175" i="1" s="1"/>
  <c r="T144" i="3"/>
  <c r="D144" i="1" s="1"/>
  <c r="T80" i="3"/>
  <c r="D80" i="1" s="1"/>
  <c r="T16" i="3"/>
  <c r="D16" i="1" s="1"/>
  <c r="T227" i="3"/>
  <c r="D227" i="1" s="1"/>
  <c r="T252" i="3"/>
  <c r="D252" i="1" s="1"/>
  <c r="T210" i="3"/>
  <c r="D210" i="1" s="1"/>
  <c r="T49" i="3"/>
  <c r="D49" i="1" s="1"/>
  <c r="T248" i="3"/>
  <c r="D248" i="1" s="1"/>
  <c r="T136" i="3"/>
  <c r="D136" i="1" s="1"/>
  <c r="T8" i="3"/>
  <c r="D8" i="1" s="1"/>
  <c r="T218" i="3"/>
  <c r="D218" i="1" s="1"/>
  <c r="T127" i="3"/>
  <c r="D127" i="1" s="1"/>
  <c r="T44" i="3"/>
  <c r="D44" i="1" s="1"/>
  <c r="T208" i="3"/>
  <c r="D208" i="1" s="1"/>
  <c r="T116" i="3"/>
  <c r="D116" i="1" s="1"/>
  <c r="T34" i="3"/>
  <c r="D34" i="1" s="1"/>
  <c r="T243" i="3"/>
  <c r="D243" i="1" s="1"/>
  <c r="T161" i="3"/>
  <c r="D161" i="1" s="1"/>
  <c r="T70" i="3"/>
  <c r="D70" i="1" s="1"/>
  <c r="T100" i="3"/>
  <c r="D100" i="1" s="1"/>
  <c r="T196" i="3"/>
  <c r="D196" i="1" s="1"/>
  <c r="T114" i="3"/>
  <c r="D114" i="1" s="1"/>
  <c r="T23" i="3"/>
  <c r="D23" i="1" s="1"/>
  <c r="T204" i="3"/>
  <c r="D204" i="1" s="1"/>
  <c r="T122" i="3"/>
  <c r="D122" i="1" s="1"/>
  <c r="T31" i="3"/>
  <c r="D31" i="1" s="1"/>
  <c r="T249" i="3"/>
  <c r="D249" i="1" s="1"/>
  <c r="T158" i="3"/>
  <c r="D158" i="1" s="1"/>
  <c r="T75" i="3"/>
  <c r="D75" i="1" s="1"/>
  <c r="T137" i="3"/>
  <c r="D137" i="1" s="1"/>
  <c r="T239" i="3"/>
  <c r="D239" i="1" s="1"/>
  <c r="T111" i="3"/>
  <c r="D111" i="1" s="1"/>
  <c r="T128" i="3"/>
  <c r="D128" i="1" s="1"/>
  <c r="T64" i="3"/>
  <c r="D64" i="1" s="1"/>
  <c r="T29" i="3"/>
  <c r="D29" i="1" s="1"/>
  <c r="T229" i="3"/>
  <c r="D229" i="1" s="1"/>
  <c r="T253" i="3"/>
  <c r="D253" i="1" s="1"/>
  <c r="T141" i="3"/>
  <c r="D141" i="1" s="1"/>
  <c r="T53" i="3"/>
  <c r="D53" i="1" s="1"/>
  <c r="T37" i="3"/>
  <c r="D37" i="1" s="1"/>
  <c r="T205" i="3"/>
  <c r="D205" i="1" s="1"/>
  <c r="T157" i="3"/>
  <c r="D157" i="1" s="1"/>
  <c r="T117" i="3"/>
  <c r="D117" i="1" s="1"/>
  <c r="T69" i="3"/>
  <c r="D69" i="1" s="1"/>
  <c r="T101" i="3"/>
  <c r="D101" i="1" s="1"/>
  <c r="T237" i="3"/>
  <c r="D237" i="1" s="1"/>
  <c r="T93" i="3"/>
  <c r="D93" i="1" s="1"/>
  <c r="T181" i="3"/>
  <c r="D181" i="1" s="1"/>
  <c r="T21" i="3"/>
  <c r="D21" i="1" s="1"/>
  <c r="T45" i="3"/>
  <c r="D45" i="1" s="1"/>
  <c r="T109" i="3"/>
  <c r="D109" i="1" s="1"/>
  <c r="T165" i="3"/>
  <c r="D165" i="1" s="1"/>
  <c r="T125" i="3"/>
  <c r="D125" i="1" s="1"/>
  <c r="T189" i="3"/>
  <c r="D189" i="1" s="1"/>
  <c r="T133" i="3"/>
  <c r="D133" i="1" s="1"/>
  <c r="T245" i="3"/>
  <c r="D245" i="1" s="1"/>
  <c r="T61" i="3"/>
  <c r="D61" i="1" s="1"/>
  <c r="T173" i="3"/>
  <c r="D173" i="1" s="1"/>
  <c r="T213" i="3"/>
  <c r="D213" i="1" s="1"/>
  <c r="T77" i="3"/>
  <c r="D77" i="1" s="1"/>
  <c r="T221" i="3"/>
  <c r="D221" i="1" s="1"/>
  <c r="T197" i="3"/>
  <c r="D197" i="1" s="1"/>
  <c r="T149" i="3"/>
  <c r="D149" i="1" s="1"/>
  <c r="T13" i="3"/>
  <c r="D13" i="1" s="1"/>
  <c r="T86" i="3"/>
  <c r="D86" i="1" s="1"/>
  <c r="T5" i="3"/>
  <c r="D5" i="1" s="1"/>
  <c r="L261" i="7"/>
  <c r="K261" i="7" s="1"/>
  <c r="P261" i="7"/>
  <c r="P263" i="7" s="1"/>
  <c r="G261" i="2"/>
  <c r="G263" i="2" s="1"/>
  <c r="C261" i="1"/>
  <c r="C5" i="1"/>
  <c r="H261" i="5"/>
  <c r="J263" i="5"/>
  <c r="AD263" i="3" l="1"/>
  <c r="J263" i="7" s="1"/>
  <c r="L12" i="5"/>
  <c r="N12" i="5" s="1"/>
  <c r="L20" i="5"/>
  <c r="N20" i="5" s="1"/>
  <c r="L28" i="5"/>
  <c r="N28" i="5" s="1"/>
  <c r="L36" i="5"/>
  <c r="N36" i="5" s="1"/>
  <c r="L44" i="5"/>
  <c r="N44" i="5" s="1"/>
  <c r="L52" i="5"/>
  <c r="N52" i="5" s="1"/>
  <c r="L60" i="5"/>
  <c r="N60" i="5" s="1"/>
  <c r="L68" i="5"/>
  <c r="N68" i="5" s="1"/>
  <c r="L76" i="5"/>
  <c r="N76" i="5" s="1"/>
  <c r="L84" i="5"/>
  <c r="N84" i="5" s="1"/>
  <c r="L92" i="5"/>
  <c r="N92" i="5" s="1"/>
  <c r="L100" i="5"/>
  <c r="N100" i="5" s="1"/>
  <c r="L108" i="5"/>
  <c r="N108" i="5" s="1"/>
  <c r="L116" i="5"/>
  <c r="N116" i="5" s="1"/>
  <c r="L124" i="5"/>
  <c r="N124" i="5" s="1"/>
  <c r="L132" i="5"/>
  <c r="N132" i="5" s="1"/>
  <c r="L140" i="5"/>
  <c r="N140" i="5" s="1"/>
  <c r="L148" i="5"/>
  <c r="N148" i="5" s="1"/>
  <c r="L156" i="5"/>
  <c r="N156" i="5" s="1"/>
  <c r="L164" i="5"/>
  <c r="N164" i="5" s="1"/>
  <c r="L172" i="5"/>
  <c r="N172" i="5" s="1"/>
  <c r="L180" i="5"/>
  <c r="N180" i="5" s="1"/>
  <c r="L188" i="5"/>
  <c r="N188" i="5" s="1"/>
  <c r="L196" i="5"/>
  <c r="N196" i="5" s="1"/>
  <c r="L204" i="5"/>
  <c r="N204" i="5" s="1"/>
  <c r="L212" i="5"/>
  <c r="N212" i="5" s="1"/>
  <c r="L220" i="5"/>
  <c r="N220" i="5" s="1"/>
  <c r="L228" i="5"/>
  <c r="N228" i="5" s="1"/>
  <c r="L236" i="5"/>
  <c r="N236" i="5" s="1"/>
  <c r="L244" i="5"/>
  <c r="N244" i="5" s="1"/>
  <c r="L252" i="5"/>
  <c r="N252" i="5" s="1"/>
  <c r="L260" i="5"/>
  <c r="N260" i="5" s="1"/>
  <c r="L26" i="5"/>
  <c r="N26" i="5" s="1"/>
  <c r="L74" i="5"/>
  <c r="N74" i="5" s="1"/>
  <c r="L114" i="5"/>
  <c r="N114" i="5" s="1"/>
  <c r="L146" i="5"/>
  <c r="N146" i="5" s="1"/>
  <c r="L178" i="5"/>
  <c r="N178" i="5" s="1"/>
  <c r="L218" i="5"/>
  <c r="N218" i="5" s="1"/>
  <c r="L19" i="5"/>
  <c r="N19" i="5" s="1"/>
  <c r="L67" i="5"/>
  <c r="N67" i="5" s="1"/>
  <c r="L107" i="5"/>
  <c r="N107" i="5" s="1"/>
  <c r="L171" i="5"/>
  <c r="N171" i="5" s="1"/>
  <c r="L235" i="5"/>
  <c r="N235" i="5" s="1"/>
  <c r="L13" i="5"/>
  <c r="N13" i="5" s="1"/>
  <c r="L21" i="5"/>
  <c r="N21" i="5" s="1"/>
  <c r="L29" i="5"/>
  <c r="N29" i="5" s="1"/>
  <c r="L37" i="5"/>
  <c r="N37" i="5" s="1"/>
  <c r="L45" i="5"/>
  <c r="N45" i="5" s="1"/>
  <c r="L53" i="5"/>
  <c r="N53" i="5" s="1"/>
  <c r="L61" i="5"/>
  <c r="N61" i="5" s="1"/>
  <c r="L69" i="5"/>
  <c r="N69" i="5" s="1"/>
  <c r="L77" i="5"/>
  <c r="N77" i="5" s="1"/>
  <c r="L86" i="5"/>
  <c r="N86" i="5" s="1"/>
  <c r="L93" i="5"/>
  <c r="N93" i="5" s="1"/>
  <c r="L101" i="5"/>
  <c r="N101" i="5" s="1"/>
  <c r="L109" i="5"/>
  <c r="N109" i="5" s="1"/>
  <c r="L117" i="5"/>
  <c r="N117" i="5" s="1"/>
  <c r="L125" i="5"/>
  <c r="N125" i="5" s="1"/>
  <c r="L133" i="5"/>
  <c r="N133" i="5" s="1"/>
  <c r="L141" i="5"/>
  <c r="N141" i="5" s="1"/>
  <c r="L149" i="5"/>
  <c r="N149" i="5" s="1"/>
  <c r="L157" i="5"/>
  <c r="N157" i="5" s="1"/>
  <c r="L165" i="5"/>
  <c r="N165" i="5" s="1"/>
  <c r="L173" i="5"/>
  <c r="N173" i="5" s="1"/>
  <c r="L181" i="5"/>
  <c r="N181" i="5" s="1"/>
  <c r="L189" i="5"/>
  <c r="N189" i="5" s="1"/>
  <c r="L197" i="5"/>
  <c r="N197" i="5" s="1"/>
  <c r="L205" i="5"/>
  <c r="N205" i="5" s="1"/>
  <c r="L213" i="5"/>
  <c r="N213" i="5" s="1"/>
  <c r="L221" i="5"/>
  <c r="N221" i="5" s="1"/>
  <c r="L229" i="5"/>
  <c r="N229" i="5" s="1"/>
  <c r="L237" i="5"/>
  <c r="N237" i="5" s="1"/>
  <c r="L245" i="5"/>
  <c r="N245" i="5" s="1"/>
  <c r="L253" i="5"/>
  <c r="N253" i="5" s="1"/>
  <c r="L50" i="5"/>
  <c r="N50" i="5" s="1"/>
  <c r="L138" i="5"/>
  <c r="N138" i="5" s="1"/>
  <c r="L194" i="5"/>
  <c r="N194" i="5" s="1"/>
  <c r="L234" i="5"/>
  <c r="N234" i="5" s="1"/>
  <c r="L11" i="5"/>
  <c r="N11" i="5" s="1"/>
  <c r="L83" i="5"/>
  <c r="N83" i="5" s="1"/>
  <c r="L131" i="5"/>
  <c r="N131" i="5" s="1"/>
  <c r="L163" i="5"/>
  <c r="N163" i="5" s="1"/>
  <c r="L227" i="5"/>
  <c r="N227" i="5" s="1"/>
  <c r="L6" i="5"/>
  <c r="N6" i="5" s="1"/>
  <c r="L14" i="5"/>
  <c r="N14" i="5" s="1"/>
  <c r="L22" i="5"/>
  <c r="N22" i="5" s="1"/>
  <c r="L30" i="5"/>
  <c r="N30" i="5" s="1"/>
  <c r="L38" i="5"/>
  <c r="N38" i="5" s="1"/>
  <c r="L46" i="5"/>
  <c r="N46" i="5" s="1"/>
  <c r="L54" i="5"/>
  <c r="N54" i="5" s="1"/>
  <c r="L62" i="5"/>
  <c r="N62" i="5" s="1"/>
  <c r="L70" i="5"/>
  <c r="N70" i="5" s="1"/>
  <c r="L78" i="5"/>
  <c r="N78" i="5" s="1"/>
  <c r="L87" i="5"/>
  <c r="N87" i="5" s="1"/>
  <c r="L94" i="5"/>
  <c r="N94" i="5" s="1"/>
  <c r="L102" i="5"/>
  <c r="N102" i="5" s="1"/>
  <c r="L110" i="5"/>
  <c r="N110" i="5" s="1"/>
  <c r="L118" i="5"/>
  <c r="N118" i="5" s="1"/>
  <c r="L126" i="5"/>
  <c r="N126" i="5" s="1"/>
  <c r="L134" i="5"/>
  <c r="N134" i="5" s="1"/>
  <c r="L142" i="5"/>
  <c r="N142" i="5" s="1"/>
  <c r="L150" i="5"/>
  <c r="N150" i="5" s="1"/>
  <c r="L158" i="5"/>
  <c r="N158" i="5" s="1"/>
  <c r="L166" i="5"/>
  <c r="N166" i="5" s="1"/>
  <c r="L174" i="5"/>
  <c r="N174" i="5" s="1"/>
  <c r="L182" i="5"/>
  <c r="N182" i="5" s="1"/>
  <c r="L190" i="5"/>
  <c r="N190" i="5" s="1"/>
  <c r="L198" i="5"/>
  <c r="N198" i="5" s="1"/>
  <c r="L206" i="5"/>
  <c r="N206" i="5" s="1"/>
  <c r="L214" i="5"/>
  <c r="N214" i="5" s="1"/>
  <c r="L222" i="5"/>
  <c r="N222" i="5" s="1"/>
  <c r="L230" i="5"/>
  <c r="N230" i="5" s="1"/>
  <c r="L238" i="5"/>
  <c r="N238" i="5" s="1"/>
  <c r="L246" i="5"/>
  <c r="N246" i="5" s="1"/>
  <c r="L254" i="5"/>
  <c r="N254" i="5" s="1"/>
  <c r="L58" i="5"/>
  <c r="N58" i="5" s="1"/>
  <c r="L98" i="5"/>
  <c r="N98" i="5" s="1"/>
  <c r="L130" i="5"/>
  <c r="N130" i="5" s="1"/>
  <c r="L162" i="5"/>
  <c r="N162" i="5" s="1"/>
  <c r="L202" i="5"/>
  <c r="N202" i="5" s="1"/>
  <c r="L250" i="5"/>
  <c r="N250" i="5" s="1"/>
  <c r="L35" i="5"/>
  <c r="N35" i="5" s="1"/>
  <c r="L75" i="5"/>
  <c r="N75" i="5" s="1"/>
  <c r="L123" i="5"/>
  <c r="N123" i="5" s="1"/>
  <c r="L155" i="5"/>
  <c r="N155" i="5" s="1"/>
  <c r="L195" i="5"/>
  <c r="N195" i="5" s="1"/>
  <c r="L219" i="5"/>
  <c r="N219" i="5" s="1"/>
  <c r="L259" i="5"/>
  <c r="N259" i="5" s="1"/>
  <c r="L7" i="5"/>
  <c r="N7" i="5" s="1"/>
  <c r="L23" i="5"/>
  <c r="N23" i="5" s="1"/>
  <c r="L31" i="5"/>
  <c r="N31" i="5" s="1"/>
  <c r="L39" i="5"/>
  <c r="N39" i="5" s="1"/>
  <c r="L47" i="5"/>
  <c r="N47" i="5" s="1"/>
  <c r="L55" i="5"/>
  <c r="N55" i="5" s="1"/>
  <c r="L63" i="5"/>
  <c r="N63" i="5" s="1"/>
  <c r="L71" i="5"/>
  <c r="N71" i="5" s="1"/>
  <c r="L79" i="5"/>
  <c r="N79" i="5" s="1"/>
  <c r="L88" i="5"/>
  <c r="N88" i="5" s="1"/>
  <c r="L95" i="5"/>
  <c r="N95" i="5" s="1"/>
  <c r="L103" i="5"/>
  <c r="N103" i="5" s="1"/>
  <c r="L111" i="5"/>
  <c r="N111" i="5" s="1"/>
  <c r="L119" i="5"/>
  <c r="N119" i="5" s="1"/>
  <c r="L127" i="5"/>
  <c r="N127" i="5" s="1"/>
  <c r="L135" i="5"/>
  <c r="N135" i="5" s="1"/>
  <c r="L143" i="5"/>
  <c r="N143" i="5" s="1"/>
  <c r="L151" i="5"/>
  <c r="N151" i="5" s="1"/>
  <c r="L159" i="5"/>
  <c r="N159" i="5" s="1"/>
  <c r="L167" i="5"/>
  <c r="N167" i="5" s="1"/>
  <c r="L175" i="5"/>
  <c r="N175" i="5" s="1"/>
  <c r="L183" i="5"/>
  <c r="N183" i="5" s="1"/>
  <c r="L191" i="5"/>
  <c r="N191" i="5" s="1"/>
  <c r="L199" i="5"/>
  <c r="N199" i="5" s="1"/>
  <c r="L207" i="5"/>
  <c r="N207" i="5" s="1"/>
  <c r="L215" i="5"/>
  <c r="N215" i="5" s="1"/>
  <c r="L223" i="5"/>
  <c r="N223" i="5" s="1"/>
  <c r="L231" i="5"/>
  <c r="N231" i="5" s="1"/>
  <c r="L239" i="5"/>
  <c r="N239" i="5" s="1"/>
  <c r="L247" i="5"/>
  <c r="N247" i="5" s="1"/>
  <c r="L255" i="5"/>
  <c r="N255" i="5" s="1"/>
  <c r="L90" i="5"/>
  <c r="N90" i="5" s="1"/>
  <c r="L43" i="5"/>
  <c r="N43" i="5" s="1"/>
  <c r="L139" i="5"/>
  <c r="N139" i="5" s="1"/>
  <c r="L187" i="5"/>
  <c r="N187" i="5" s="1"/>
  <c r="L243" i="5"/>
  <c r="N243" i="5" s="1"/>
  <c r="L8" i="5"/>
  <c r="N8" i="5" s="1"/>
  <c r="L16" i="5"/>
  <c r="N16" i="5" s="1"/>
  <c r="L24" i="5"/>
  <c r="N24" i="5" s="1"/>
  <c r="L32" i="5"/>
  <c r="N32" i="5" s="1"/>
  <c r="L40" i="5"/>
  <c r="N40" i="5" s="1"/>
  <c r="L48" i="5"/>
  <c r="N48" i="5" s="1"/>
  <c r="L56" i="5"/>
  <c r="N56" i="5" s="1"/>
  <c r="L64" i="5"/>
  <c r="N64" i="5" s="1"/>
  <c r="L72" i="5"/>
  <c r="N72" i="5" s="1"/>
  <c r="L80" i="5"/>
  <c r="N80" i="5" s="1"/>
  <c r="L85" i="5"/>
  <c r="N85" i="5" s="1"/>
  <c r="L96" i="5"/>
  <c r="N96" i="5" s="1"/>
  <c r="L104" i="5"/>
  <c r="N104" i="5" s="1"/>
  <c r="L112" i="5"/>
  <c r="N112" i="5" s="1"/>
  <c r="L120" i="5"/>
  <c r="N120" i="5" s="1"/>
  <c r="L128" i="5"/>
  <c r="N128" i="5" s="1"/>
  <c r="L136" i="5"/>
  <c r="N136" i="5" s="1"/>
  <c r="L144" i="5"/>
  <c r="N144" i="5" s="1"/>
  <c r="L152" i="5"/>
  <c r="N152" i="5" s="1"/>
  <c r="L160" i="5"/>
  <c r="N160" i="5" s="1"/>
  <c r="L168" i="5"/>
  <c r="N168" i="5" s="1"/>
  <c r="L176" i="5"/>
  <c r="N176" i="5" s="1"/>
  <c r="L184" i="5"/>
  <c r="N184" i="5" s="1"/>
  <c r="L192" i="5"/>
  <c r="N192" i="5" s="1"/>
  <c r="L200" i="5"/>
  <c r="N200" i="5" s="1"/>
  <c r="L208" i="5"/>
  <c r="N208" i="5" s="1"/>
  <c r="L216" i="5"/>
  <c r="N216" i="5" s="1"/>
  <c r="L224" i="5"/>
  <c r="N224" i="5" s="1"/>
  <c r="L232" i="5"/>
  <c r="N232" i="5" s="1"/>
  <c r="L240" i="5"/>
  <c r="N240" i="5" s="1"/>
  <c r="L248" i="5"/>
  <c r="N248" i="5" s="1"/>
  <c r="L256" i="5"/>
  <c r="N256" i="5" s="1"/>
  <c r="L10" i="5"/>
  <c r="N10" i="5" s="1"/>
  <c r="L34" i="5"/>
  <c r="N34" i="5" s="1"/>
  <c r="L66" i="5"/>
  <c r="N66" i="5" s="1"/>
  <c r="L106" i="5"/>
  <c r="N106" i="5" s="1"/>
  <c r="L154" i="5"/>
  <c r="N154" i="5" s="1"/>
  <c r="L186" i="5"/>
  <c r="N186" i="5" s="1"/>
  <c r="L226" i="5"/>
  <c r="N226" i="5" s="1"/>
  <c r="L258" i="5"/>
  <c r="N258" i="5" s="1"/>
  <c r="L51" i="5"/>
  <c r="N51" i="5" s="1"/>
  <c r="L91" i="5"/>
  <c r="N91" i="5" s="1"/>
  <c r="L115" i="5"/>
  <c r="N115" i="5" s="1"/>
  <c r="L147" i="5"/>
  <c r="N147" i="5" s="1"/>
  <c r="L179" i="5"/>
  <c r="N179" i="5" s="1"/>
  <c r="L203" i="5"/>
  <c r="N203" i="5" s="1"/>
  <c r="L251" i="5"/>
  <c r="N251" i="5" s="1"/>
  <c r="L9" i="5"/>
  <c r="N9" i="5" s="1"/>
  <c r="L17" i="5"/>
  <c r="N17" i="5" s="1"/>
  <c r="L25" i="5"/>
  <c r="N25" i="5" s="1"/>
  <c r="L33" i="5"/>
  <c r="N33" i="5" s="1"/>
  <c r="L41" i="5"/>
  <c r="N41" i="5" s="1"/>
  <c r="L49" i="5"/>
  <c r="N49" i="5" s="1"/>
  <c r="L57" i="5"/>
  <c r="N57" i="5" s="1"/>
  <c r="L65" i="5"/>
  <c r="N65" i="5" s="1"/>
  <c r="L73" i="5"/>
  <c r="N73" i="5" s="1"/>
  <c r="L81" i="5"/>
  <c r="N81" i="5" s="1"/>
  <c r="L89" i="5"/>
  <c r="N89" i="5" s="1"/>
  <c r="L97" i="5"/>
  <c r="N97" i="5" s="1"/>
  <c r="L105" i="5"/>
  <c r="N105" i="5" s="1"/>
  <c r="L113" i="5"/>
  <c r="N113" i="5" s="1"/>
  <c r="L121" i="5"/>
  <c r="N121" i="5" s="1"/>
  <c r="L129" i="5"/>
  <c r="N129" i="5" s="1"/>
  <c r="L137" i="5"/>
  <c r="N137" i="5" s="1"/>
  <c r="L145" i="5"/>
  <c r="N145" i="5" s="1"/>
  <c r="L153" i="5"/>
  <c r="N153" i="5" s="1"/>
  <c r="L161" i="5"/>
  <c r="N161" i="5" s="1"/>
  <c r="L169" i="5"/>
  <c r="N169" i="5" s="1"/>
  <c r="L177" i="5"/>
  <c r="N177" i="5" s="1"/>
  <c r="L185" i="5"/>
  <c r="N185" i="5" s="1"/>
  <c r="L193" i="5"/>
  <c r="N193" i="5" s="1"/>
  <c r="L201" i="5"/>
  <c r="N201" i="5" s="1"/>
  <c r="L209" i="5"/>
  <c r="N209" i="5" s="1"/>
  <c r="L217" i="5"/>
  <c r="N217" i="5" s="1"/>
  <c r="L225" i="5"/>
  <c r="N225" i="5" s="1"/>
  <c r="L233" i="5"/>
  <c r="N233" i="5" s="1"/>
  <c r="L241" i="5"/>
  <c r="N241" i="5" s="1"/>
  <c r="L249" i="5"/>
  <c r="N249" i="5" s="1"/>
  <c r="L257" i="5"/>
  <c r="N257" i="5" s="1"/>
  <c r="L18" i="5"/>
  <c r="N18" i="5" s="1"/>
  <c r="L42" i="5"/>
  <c r="N42" i="5" s="1"/>
  <c r="L82" i="5"/>
  <c r="N82" i="5" s="1"/>
  <c r="L122" i="5"/>
  <c r="N122" i="5" s="1"/>
  <c r="L170" i="5"/>
  <c r="N170" i="5" s="1"/>
  <c r="L210" i="5"/>
  <c r="N210" i="5" s="1"/>
  <c r="L242" i="5"/>
  <c r="N242" i="5" s="1"/>
  <c r="L27" i="5"/>
  <c r="N27" i="5" s="1"/>
  <c r="L59" i="5"/>
  <c r="N59" i="5" s="1"/>
  <c r="L99" i="5"/>
  <c r="N99" i="5" s="1"/>
  <c r="L211" i="5"/>
  <c r="N211" i="5" s="1"/>
  <c r="L15" i="5"/>
  <c r="N15" i="5" s="1"/>
  <c r="R28" i="7"/>
  <c r="R184" i="7"/>
  <c r="R232" i="7"/>
  <c r="R8" i="7"/>
  <c r="R176" i="7"/>
  <c r="R65" i="7"/>
  <c r="R125" i="7"/>
  <c r="R161" i="7"/>
  <c r="R193" i="7"/>
  <c r="R225" i="7"/>
  <c r="R257" i="7"/>
  <c r="R144" i="7"/>
  <c r="R53" i="7"/>
  <c r="R117" i="7"/>
  <c r="R98" i="7"/>
  <c r="R134" i="7"/>
  <c r="R166" i="7"/>
  <c r="R198" i="7"/>
  <c r="R230" i="7"/>
  <c r="R7" i="7"/>
  <c r="R160" i="7"/>
  <c r="R54" i="7"/>
  <c r="R87" i="7"/>
  <c r="R92" i="7"/>
  <c r="R34" i="7"/>
  <c r="R43" i="7"/>
  <c r="R75" i="7"/>
  <c r="R107" i="7"/>
  <c r="R139" i="7"/>
  <c r="R171" i="7"/>
  <c r="R203" i="7"/>
  <c r="R235" i="7"/>
  <c r="R48" i="7"/>
  <c r="R188" i="7"/>
  <c r="R236" i="7"/>
  <c r="R12" i="7"/>
  <c r="R204" i="7"/>
  <c r="R73" i="7"/>
  <c r="R129" i="7"/>
  <c r="R165" i="7"/>
  <c r="R197" i="7"/>
  <c r="R229" i="7"/>
  <c r="R11" i="7"/>
  <c r="R164" i="7"/>
  <c r="R61" i="7"/>
  <c r="R133" i="7"/>
  <c r="R102" i="7"/>
  <c r="R138" i="7"/>
  <c r="R170" i="7"/>
  <c r="R202" i="7"/>
  <c r="R234" i="7"/>
  <c r="R20" i="7"/>
  <c r="R192" i="7"/>
  <c r="R58" i="7"/>
  <c r="R106" i="7"/>
  <c r="R116" i="7"/>
  <c r="R15" i="7"/>
  <c r="R47" i="7"/>
  <c r="R79" i="7"/>
  <c r="R111" i="7"/>
  <c r="R143" i="7"/>
  <c r="R175" i="7"/>
  <c r="R207" i="7"/>
  <c r="R239" i="7"/>
  <c r="R152" i="7"/>
  <c r="R124" i="7"/>
  <c r="R109" i="7"/>
  <c r="R162" i="7"/>
  <c r="R258" i="7"/>
  <c r="R82" i="7"/>
  <c r="R39" i="7"/>
  <c r="R135" i="7"/>
  <c r="R231" i="7"/>
  <c r="R68" i="7"/>
  <c r="R200" i="7"/>
  <c r="R240" i="7"/>
  <c r="R44" i="7"/>
  <c r="R17" i="7"/>
  <c r="R81" i="7"/>
  <c r="R137" i="7"/>
  <c r="R169" i="7"/>
  <c r="R201" i="7"/>
  <c r="R233" i="7"/>
  <c r="R16" i="7"/>
  <c r="R180" i="7"/>
  <c r="R69" i="7"/>
  <c r="R9" i="7"/>
  <c r="R110" i="7"/>
  <c r="R142" i="7"/>
  <c r="R174" i="7"/>
  <c r="R206" i="7"/>
  <c r="R238" i="7"/>
  <c r="R36" i="7"/>
  <c r="R22" i="7"/>
  <c r="R62" i="7"/>
  <c r="R6" i="7"/>
  <c r="R136" i="7"/>
  <c r="R19" i="7"/>
  <c r="R51" i="7"/>
  <c r="R83" i="7"/>
  <c r="R115" i="7"/>
  <c r="R147" i="7"/>
  <c r="R179" i="7"/>
  <c r="R211" i="7"/>
  <c r="R243" i="7"/>
  <c r="R259" i="7"/>
  <c r="R228" i="7"/>
  <c r="R253" i="7"/>
  <c r="R94" i="7"/>
  <c r="R226" i="7"/>
  <c r="R50" i="7"/>
  <c r="R26" i="7"/>
  <c r="R103" i="7"/>
  <c r="R199" i="7"/>
  <c r="R85" i="7"/>
  <c r="R208" i="7"/>
  <c r="R244" i="7"/>
  <c r="R64" i="7"/>
  <c r="R25" i="7"/>
  <c r="R89" i="7"/>
  <c r="R141" i="7"/>
  <c r="R173" i="7"/>
  <c r="R205" i="7"/>
  <c r="R237" i="7"/>
  <c r="R40" i="7"/>
  <c r="R212" i="7"/>
  <c r="R77" i="7"/>
  <c r="R13" i="7"/>
  <c r="R114" i="7"/>
  <c r="R146" i="7"/>
  <c r="R178" i="7"/>
  <c r="R210" i="7"/>
  <c r="R242" i="7"/>
  <c r="R56" i="7"/>
  <c r="R30" i="7"/>
  <c r="R66" i="7"/>
  <c r="R10" i="7"/>
  <c r="R156" i="7"/>
  <c r="R23" i="7"/>
  <c r="R55" i="7"/>
  <c r="R88" i="7"/>
  <c r="R119" i="7"/>
  <c r="R151" i="7"/>
  <c r="R183" i="7"/>
  <c r="R215" i="7"/>
  <c r="R247" i="7"/>
  <c r="R148" i="7"/>
  <c r="R256" i="7"/>
  <c r="R49" i="7"/>
  <c r="R153" i="7"/>
  <c r="R217" i="7"/>
  <c r="R104" i="7"/>
  <c r="R101" i="7"/>
  <c r="R126" i="7"/>
  <c r="R190" i="7"/>
  <c r="R254" i="7"/>
  <c r="R46" i="7"/>
  <c r="R52" i="7"/>
  <c r="R35" i="7"/>
  <c r="R99" i="7"/>
  <c r="R131" i="7"/>
  <c r="R195" i="7"/>
  <c r="R168" i="7"/>
  <c r="R260" i="7"/>
  <c r="R57" i="7"/>
  <c r="R121" i="7"/>
  <c r="R157" i="7"/>
  <c r="R189" i="7"/>
  <c r="R221" i="7"/>
  <c r="R45" i="7"/>
  <c r="R130" i="7"/>
  <c r="R194" i="7"/>
  <c r="R140" i="7"/>
  <c r="R72" i="7"/>
  <c r="R71" i="7"/>
  <c r="R167" i="7"/>
  <c r="R112" i="7"/>
  <c r="R216" i="7"/>
  <c r="R248" i="7"/>
  <c r="R84" i="7"/>
  <c r="R33" i="7"/>
  <c r="R97" i="7"/>
  <c r="R145" i="7"/>
  <c r="R177" i="7"/>
  <c r="R209" i="7"/>
  <c r="R241" i="7"/>
  <c r="R60" i="7"/>
  <c r="R21" i="7"/>
  <c r="R86" i="7"/>
  <c r="R24" i="7"/>
  <c r="R118" i="7"/>
  <c r="R150" i="7"/>
  <c r="R182" i="7"/>
  <c r="R214" i="7"/>
  <c r="R246" i="7"/>
  <c r="R76" i="7"/>
  <c r="R38" i="7"/>
  <c r="R70" i="7"/>
  <c r="R14" i="7"/>
  <c r="R172" i="7"/>
  <c r="R27" i="7"/>
  <c r="R59" i="7"/>
  <c r="R91" i="7"/>
  <c r="R123" i="7"/>
  <c r="R155" i="7"/>
  <c r="R187" i="7"/>
  <c r="R219" i="7"/>
  <c r="R251" i="7"/>
  <c r="R95" i="7"/>
  <c r="R159" i="7"/>
  <c r="R223" i="7"/>
  <c r="R224" i="7"/>
  <c r="R128" i="7"/>
  <c r="R113" i="7"/>
  <c r="R185" i="7"/>
  <c r="R249" i="7"/>
  <c r="R37" i="7"/>
  <c r="R90" i="7"/>
  <c r="R158" i="7"/>
  <c r="R222" i="7"/>
  <c r="R120" i="7"/>
  <c r="R78" i="7"/>
  <c r="R18" i="7"/>
  <c r="R67" i="7"/>
  <c r="R163" i="7"/>
  <c r="R227" i="7"/>
  <c r="R132" i="7"/>
  <c r="R220" i="7"/>
  <c r="R252" i="7"/>
  <c r="R108" i="7"/>
  <c r="R41" i="7"/>
  <c r="R105" i="7"/>
  <c r="R149" i="7"/>
  <c r="R181" i="7"/>
  <c r="R213" i="7"/>
  <c r="R245" i="7"/>
  <c r="R80" i="7"/>
  <c r="R29" i="7"/>
  <c r="R93" i="7"/>
  <c r="R96" i="7"/>
  <c r="R122" i="7"/>
  <c r="R154" i="7"/>
  <c r="R186" i="7"/>
  <c r="R218" i="7"/>
  <c r="R250" i="7"/>
  <c r="R100" i="7"/>
  <c r="R42" i="7"/>
  <c r="R74" i="7"/>
  <c r="R32" i="7"/>
  <c r="R196" i="7"/>
  <c r="R31" i="7"/>
  <c r="R63" i="7"/>
  <c r="R127" i="7"/>
  <c r="R191" i="7"/>
  <c r="R255" i="7"/>
  <c r="L263" i="7"/>
  <c r="K263" i="7" s="1"/>
  <c r="M261" i="7"/>
  <c r="T261" i="3"/>
  <c r="T263" i="3" s="1"/>
  <c r="D261" i="1"/>
  <c r="C263" i="1"/>
  <c r="H263" i="5"/>
  <c r="L5" i="5"/>
  <c r="R5" i="7"/>
  <c r="F28" i="1" l="1"/>
  <c r="F54" i="1"/>
  <c r="F61" i="1"/>
  <c r="T149" i="7"/>
  <c r="V149" i="7" s="1"/>
  <c r="X149" i="7" s="1"/>
  <c r="AB149" i="7" s="1"/>
  <c r="E149" i="1"/>
  <c r="T209" i="7"/>
  <c r="V209" i="7" s="1"/>
  <c r="X209" i="7" s="1"/>
  <c r="AB209" i="7" s="1"/>
  <c r="E209" i="1"/>
  <c r="T215" i="7"/>
  <c r="V215" i="7" s="1"/>
  <c r="X215" i="7" s="1"/>
  <c r="AB215" i="7" s="1"/>
  <c r="E215" i="1"/>
  <c r="T141" i="7"/>
  <c r="V141" i="7" s="1"/>
  <c r="X141" i="7" s="1"/>
  <c r="AB141" i="7" s="1"/>
  <c r="E141" i="1"/>
  <c r="T142" i="7"/>
  <c r="V142" i="7" s="1"/>
  <c r="X142" i="7" s="1"/>
  <c r="AB142" i="7" s="1"/>
  <c r="E142" i="1"/>
  <c r="T170" i="7"/>
  <c r="V170" i="7" s="1"/>
  <c r="X170" i="7" s="1"/>
  <c r="AB170" i="7" s="1"/>
  <c r="E170" i="1"/>
  <c r="T193" i="7"/>
  <c r="V193" i="7" s="1"/>
  <c r="X193" i="7" s="1"/>
  <c r="AB193" i="7" s="1"/>
  <c r="E193" i="1"/>
  <c r="T74" i="7"/>
  <c r="V74" i="7" s="1"/>
  <c r="X74" i="7" s="1"/>
  <c r="AB74" i="7" s="1"/>
  <c r="E74" i="1"/>
  <c r="T96" i="7"/>
  <c r="V96" i="7" s="1"/>
  <c r="X96" i="7" s="1"/>
  <c r="AB96" i="7" s="1"/>
  <c r="E96" i="1"/>
  <c r="T105" i="7"/>
  <c r="V105" i="7" s="1"/>
  <c r="X105" i="7" s="1"/>
  <c r="AB105" i="7" s="1"/>
  <c r="E105" i="1"/>
  <c r="T67" i="7"/>
  <c r="V67" i="7" s="1"/>
  <c r="X67" i="7" s="1"/>
  <c r="AB67" i="7" s="1"/>
  <c r="E67" i="1"/>
  <c r="T249" i="7"/>
  <c r="V249" i="7" s="1"/>
  <c r="X249" i="7" s="1"/>
  <c r="AB249" i="7" s="1"/>
  <c r="E249" i="1"/>
  <c r="T251" i="7"/>
  <c r="V251" i="7" s="1"/>
  <c r="X251" i="7" s="1"/>
  <c r="AB251" i="7" s="1"/>
  <c r="E251" i="1"/>
  <c r="T172" i="7"/>
  <c r="E172" i="1"/>
  <c r="T150" i="7"/>
  <c r="V150" i="7" s="1"/>
  <c r="X150" i="7" s="1"/>
  <c r="AB150" i="7" s="1"/>
  <c r="E150" i="1"/>
  <c r="T177" i="7"/>
  <c r="V177" i="7" s="1"/>
  <c r="X177" i="7" s="1"/>
  <c r="AB177" i="7" s="1"/>
  <c r="E177" i="1"/>
  <c r="T167" i="7"/>
  <c r="V167" i="7" s="1"/>
  <c r="X167" i="7" s="1"/>
  <c r="AB167" i="7" s="1"/>
  <c r="E167" i="1"/>
  <c r="T189" i="7"/>
  <c r="V189" i="7" s="1"/>
  <c r="X189" i="7" s="1"/>
  <c r="AB189" i="7" s="1"/>
  <c r="E189" i="1"/>
  <c r="T99" i="7"/>
  <c r="V99" i="7" s="1"/>
  <c r="X99" i="7" s="1"/>
  <c r="AB99" i="7" s="1"/>
  <c r="E99" i="1"/>
  <c r="T104" i="7"/>
  <c r="V104" i="7" s="1"/>
  <c r="X104" i="7" s="1"/>
  <c r="AB104" i="7" s="1"/>
  <c r="E104" i="1"/>
  <c r="T183" i="7"/>
  <c r="V183" i="7" s="1"/>
  <c r="X183" i="7" s="1"/>
  <c r="AB183" i="7" s="1"/>
  <c r="E183" i="1"/>
  <c r="T66" i="7"/>
  <c r="V66" i="7" s="1"/>
  <c r="X66" i="7" s="1"/>
  <c r="AB66" i="7" s="1"/>
  <c r="E66" i="1"/>
  <c r="T13" i="7"/>
  <c r="V13" i="7" s="1"/>
  <c r="X13" i="7" s="1"/>
  <c r="AB13" i="7" s="1"/>
  <c r="E13" i="1"/>
  <c r="T89" i="7"/>
  <c r="V89" i="7" s="1"/>
  <c r="X89" i="7" s="1"/>
  <c r="AB89" i="7" s="1"/>
  <c r="E89" i="1"/>
  <c r="T26" i="7"/>
  <c r="V26" i="7" s="1"/>
  <c r="X26" i="7" s="1"/>
  <c r="AB26" i="7" s="1"/>
  <c r="E26" i="1"/>
  <c r="T211" i="7"/>
  <c r="E211" i="1"/>
  <c r="T6" i="7"/>
  <c r="V6" i="7" s="1"/>
  <c r="X6" i="7" s="1"/>
  <c r="AB6" i="7" s="1"/>
  <c r="E6" i="1"/>
  <c r="T110" i="7"/>
  <c r="V110" i="7" s="1"/>
  <c r="X110" i="7" s="1"/>
  <c r="AB110" i="7" s="1"/>
  <c r="E110" i="1"/>
  <c r="T137" i="7"/>
  <c r="V137" i="7" s="1"/>
  <c r="X137" i="7" s="1"/>
  <c r="AB137" i="7" s="1"/>
  <c r="E137" i="1"/>
  <c r="T135" i="7"/>
  <c r="V135" i="7" s="1"/>
  <c r="X135" i="7" s="1"/>
  <c r="AB135" i="7" s="1"/>
  <c r="E135" i="1"/>
  <c r="T239" i="7"/>
  <c r="V239" i="7" s="1"/>
  <c r="X239" i="7" s="1"/>
  <c r="AB239" i="7" s="1"/>
  <c r="E239" i="1"/>
  <c r="T116" i="7"/>
  <c r="V116" i="7" s="1"/>
  <c r="X116" i="7" s="1"/>
  <c r="AB116" i="7" s="1"/>
  <c r="E116" i="1"/>
  <c r="T138" i="7"/>
  <c r="V138" i="7" s="1"/>
  <c r="X138" i="7" s="1"/>
  <c r="AB138" i="7" s="1"/>
  <c r="E138" i="1"/>
  <c r="T165" i="7"/>
  <c r="V165" i="7" s="1"/>
  <c r="X165" i="7" s="1"/>
  <c r="AB165" i="7" s="1"/>
  <c r="E165" i="1"/>
  <c r="T235" i="7"/>
  <c r="V235" i="7" s="1"/>
  <c r="X235" i="7" s="1"/>
  <c r="AB235" i="7" s="1"/>
  <c r="E235" i="1"/>
  <c r="T92" i="7"/>
  <c r="V92" i="7" s="1"/>
  <c r="X92" i="7" s="1"/>
  <c r="AB92" i="7" s="1"/>
  <c r="E92" i="1"/>
  <c r="T134" i="7"/>
  <c r="V134" i="7" s="1"/>
  <c r="X134" i="7" s="1"/>
  <c r="AB134" i="7" s="1"/>
  <c r="E134" i="1"/>
  <c r="T161" i="7"/>
  <c r="E161" i="1"/>
  <c r="T122" i="7"/>
  <c r="V122" i="7" s="1"/>
  <c r="X122" i="7" s="1"/>
  <c r="AB122" i="7" s="1"/>
  <c r="E122" i="1"/>
  <c r="T27" i="7"/>
  <c r="V27" i="7" s="1"/>
  <c r="X27" i="7" s="1"/>
  <c r="AB27" i="7" s="1"/>
  <c r="E27" i="1"/>
  <c r="T221" i="7"/>
  <c r="V221" i="7" s="1"/>
  <c r="X221" i="7" s="1"/>
  <c r="AB221" i="7" s="1"/>
  <c r="E221" i="1"/>
  <c r="T114" i="7"/>
  <c r="V114" i="7" s="1"/>
  <c r="X114" i="7" s="1"/>
  <c r="AB114" i="7" s="1"/>
  <c r="E114" i="1"/>
  <c r="T103" i="7"/>
  <c r="V103" i="7" s="1"/>
  <c r="X103" i="7" s="1"/>
  <c r="AB103" i="7" s="1"/>
  <c r="E103" i="1"/>
  <c r="T231" i="7"/>
  <c r="V231" i="7" s="1"/>
  <c r="X231" i="7" s="1"/>
  <c r="AB231" i="7" s="1"/>
  <c r="E231" i="1"/>
  <c r="T197" i="7"/>
  <c r="V197" i="7" s="1"/>
  <c r="X197" i="7" s="1"/>
  <c r="AB197" i="7" s="1"/>
  <c r="E197" i="1"/>
  <c r="T166" i="7"/>
  <c r="V166" i="7" s="1"/>
  <c r="X166" i="7" s="1"/>
  <c r="AB166" i="7" s="1"/>
  <c r="E166" i="1"/>
  <c r="T255" i="7"/>
  <c r="V255" i="7" s="1"/>
  <c r="X255" i="7" s="1"/>
  <c r="AB255" i="7" s="1"/>
  <c r="E255" i="1"/>
  <c r="T42" i="7"/>
  <c r="V42" i="7" s="1"/>
  <c r="X42" i="7" s="1"/>
  <c r="AB42" i="7" s="1"/>
  <c r="E42" i="1"/>
  <c r="T93" i="7"/>
  <c r="V93" i="7" s="1"/>
  <c r="X93" i="7" s="1"/>
  <c r="AB93" i="7" s="1"/>
  <c r="E93" i="1"/>
  <c r="T41" i="7"/>
  <c r="V41" i="7" s="1"/>
  <c r="X41" i="7" s="1"/>
  <c r="AB41" i="7" s="1"/>
  <c r="E41" i="1"/>
  <c r="T18" i="7"/>
  <c r="V18" i="7" s="1"/>
  <c r="X18" i="7" s="1"/>
  <c r="AB18" i="7" s="1"/>
  <c r="E18" i="1"/>
  <c r="T185" i="7"/>
  <c r="V185" i="7" s="1"/>
  <c r="X185" i="7" s="1"/>
  <c r="AB185" i="7" s="1"/>
  <c r="E185" i="1"/>
  <c r="T219" i="7"/>
  <c r="V219" i="7" s="1"/>
  <c r="X219" i="7" s="1"/>
  <c r="AB219" i="7" s="1"/>
  <c r="E219" i="1"/>
  <c r="T14" i="7"/>
  <c r="V14" i="7" s="1"/>
  <c r="X14" i="7" s="1"/>
  <c r="AB14" i="7" s="1"/>
  <c r="E14" i="1"/>
  <c r="T118" i="7"/>
  <c r="V118" i="7" s="1"/>
  <c r="X118" i="7" s="1"/>
  <c r="AB118" i="7" s="1"/>
  <c r="E118" i="1"/>
  <c r="T145" i="7"/>
  <c r="V145" i="7" s="1"/>
  <c r="X145" i="7" s="1"/>
  <c r="AB145" i="7" s="1"/>
  <c r="E145" i="1"/>
  <c r="T71" i="7"/>
  <c r="V71" i="7" s="1"/>
  <c r="X71" i="7" s="1"/>
  <c r="AB71" i="7" s="1"/>
  <c r="E71" i="1"/>
  <c r="T157" i="7"/>
  <c r="V157" i="7" s="1"/>
  <c r="X157" i="7" s="1"/>
  <c r="AB157" i="7" s="1"/>
  <c r="E157" i="1"/>
  <c r="T35" i="7"/>
  <c r="V35" i="7" s="1"/>
  <c r="X35" i="7" s="1"/>
  <c r="AB35" i="7" s="1"/>
  <c r="E35" i="1"/>
  <c r="T217" i="7"/>
  <c r="V217" i="7" s="1"/>
  <c r="X217" i="7" s="1"/>
  <c r="AB217" i="7" s="1"/>
  <c r="E217" i="1"/>
  <c r="T151" i="7"/>
  <c r="V151" i="7" s="1"/>
  <c r="X151" i="7" s="1"/>
  <c r="AB151" i="7" s="1"/>
  <c r="E151" i="1"/>
  <c r="T30" i="7"/>
  <c r="V30" i="7" s="1"/>
  <c r="X30" i="7" s="1"/>
  <c r="AB30" i="7" s="1"/>
  <c r="E30" i="1"/>
  <c r="T77" i="7"/>
  <c r="V77" i="7" s="1"/>
  <c r="X77" i="7" s="1"/>
  <c r="AB77" i="7" s="1"/>
  <c r="E77" i="1"/>
  <c r="T25" i="7"/>
  <c r="V25" i="7" s="1"/>
  <c r="X25" i="7" s="1"/>
  <c r="AB25" i="7" s="1"/>
  <c r="E25" i="1"/>
  <c r="T50" i="7"/>
  <c r="V50" i="7" s="1"/>
  <c r="X50" i="7" s="1"/>
  <c r="AB50" i="7" s="1"/>
  <c r="E50" i="1"/>
  <c r="T179" i="7"/>
  <c r="V179" i="7" s="1"/>
  <c r="X179" i="7" s="1"/>
  <c r="AB179" i="7" s="1"/>
  <c r="E179" i="1"/>
  <c r="T62" i="7"/>
  <c r="V62" i="7" s="1"/>
  <c r="X62" i="7" s="1"/>
  <c r="AB62" i="7" s="1"/>
  <c r="E62" i="1"/>
  <c r="T9" i="7"/>
  <c r="V9" i="7" s="1"/>
  <c r="X9" i="7" s="1"/>
  <c r="AB9" i="7" s="1"/>
  <c r="E9" i="1"/>
  <c r="T81" i="7"/>
  <c r="V81" i="7" s="1"/>
  <c r="X81" i="7" s="1"/>
  <c r="AB81" i="7" s="1"/>
  <c r="E81" i="1"/>
  <c r="T39" i="7"/>
  <c r="V39" i="7" s="1"/>
  <c r="X39" i="7" s="1"/>
  <c r="AB39" i="7" s="1"/>
  <c r="E39" i="1"/>
  <c r="T207" i="7"/>
  <c r="V207" i="7" s="1"/>
  <c r="X207" i="7" s="1"/>
  <c r="AB207" i="7" s="1"/>
  <c r="E207" i="1"/>
  <c r="T106" i="7"/>
  <c r="V106" i="7" s="1"/>
  <c r="X106" i="7" s="1"/>
  <c r="AB106" i="7" s="1"/>
  <c r="E106" i="1"/>
  <c r="T102" i="7"/>
  <c r="V102" i="7" s="1"/>
  <c r="X102" i="7" s="1"/>
  <c r="AB102" i="7" s="1"/>
  <c r="E102" i="1"/>
  <c r="T129" i="7"/>
  <c r="V129" i="7" s="1"/>
  <c r="X129" i="7" s="1"/>
  <c r="AB129" i="7" s="1"/>
  <c r="E129" i="1"/>
  <c r="T203" i="7"/>
  <c r="V203" i="7" s="1"/>
  <c r="X203" i="7" s="1"/>
  <c r="AB203" i="7" s="1"/>
  <c r="E203" i="1"/>
  <c r="T87" i="7"/>
  <c r="V87" i="7" s="1"/>
  <c r="X87" i="7" s="1"/>
  <c r="AB87" i="7" s="1"/>
  <c r="E87" i="1"/>
  <c r="T98" i="7"/>
  <c r="V98" i="7" s="1"/>
  <c r="X98" i="7" s="1"/>
  <c r="AB98" i="7" s="1"/>
  <c r="E98" i="1"/>
  <c r="T125" i="7"/>
  <c r="V125" i="7" s="1"/>
  <c r="X125" i="7" s="1"/>
  <c r="AB125" i="7" s="1"/>
  <c r="E125" i="1"/>
  <c r="T163" i="7"/>
  <c r="V163" i="7" s="1"/>
  <c r="X163" i="7" s="1"/>
  <c r="AB163" i="7" s="1"/>
  <c r="E163" i="1"/>
  <c r="T112" i="7"/>
  <c r="V112" i="7" s="1"/>
  <c r="X112" i="7" s="1"/>
  <c r="AB112" i="7" s="1"/>
  <c r="E112" i="1"/>
  <c r="T10" i="7"/>
  <c r="V10" i="7" s="1"/>
  <c r="X10" i="7" s="1"/>
  <c r="AB10" i="7" s="1"/>
  <c r="E10" i="1"/>
  <c r="T243" i="7"/>
  <c r="V243" i="7" s="1"/>
  <c r="X243" i="7" s="1"/>
  <c r="AB243" i="7" s="1"/>
  <c r="E243" i="1"/>
  <c r="T152" i="7"/>
  <c r="V152" i="7" s="1"/>
  <c r="X152" i="7" s="1"/>
  <c r="AB152" i="7" s="1"/>
  <c r="E152" i="1"/>
  <c r="T48" i="7"/>
  <c r="V48" i="7" s="1"/>
  <c r="X48" i="7" s="1"/>
  <c r="AB48" i="7" s="1"/>
  <c r="E48" i="1"/>
  <c r="T34" i="7"/>
  <c r="V34" i="7" s="1"/>
  <c r="X34" i="7" s="1"/>
  <c r="AB34" i="7" s="1"/>
  <c r="E34" i="1"/>
  <c r="T28" i="7"/>
  <c r="V28" i="7" s="1"/>
  <c r="X28" i="7" s="1"/>
  <c r="AB28" i="7" s="1"/>
  <c r="E28" i="1"/>
  <c r="H28" i="1" s="1"/>
  <c r="T191" i="7"/>
  <c r="V191" i="7" s="1"/>
  <c r="X191" i="7" s="1"/>
  <c r="AB191" i="7" s="1"/>
  <c r="E191" i="1"/>
  <c r="T100" i="7"/>
  <c r="V100" i="7" s="1"/>
  <c r="X100" i="7" s="1"/>
  <c r="AB100" i="7" s="1"/>
  <c r="E100" i="1"/>
  <c r="T29" i="7"/>
  <c r="V29" i="7" s="1"/>
  <c r="X29" i="7" s="1"/>
  <c r="AB29" i="7" s="1"/>
  <c r="E29" i="1"/>
  <c r="T108" i="7"/>
  <c r="V108" i="7" s="1"/>
  <c r="X108" i="7" s="1"/>
  <c r="AB108" i="7" s="1"/>
  <c r="E108" i="1"/>
  <c r="T78" i="7"/>
  <c r="V78" i="7" s="1"/>
  <c r="X78" i="7" s="1"/>
  <c r="AB78" i="7" s="1"/>
  <c r="E78" i="1"/>
  <c r="T113" i="7"/>
  <c r="V113" i="7" s="1"/>
  <c r="X113" i="7" s="1"/>
  <c r="AB113" i="7" s="1"/>
  <c r="E113" i="1"/>
  <c r="T187" i="7"/>
  <c r="V187" i="7" s="1"/>
  <c r="X187" i="7" s="1"/>
  <c r="AB187" i="7" s="1"/>
  <c r="E187" i="1"/>
  <c r="T70" i="7"/>
  <c r="V70" i="7" s="1"/>
  <c r="X70" i="7" s="1"/>
  <c r="AB70" i="7" s="1"/>
  <c r="E70" i="1"/>
  <c r="T24" i="7"/>
  <c r="V24" i="7" s="1"/>
  <c r="X24" i="7" s="1"/>
  <c r="AB24" i="7" s="1"/>
  <c r="E24" i="1"/>
  <c r="T97" i="7"/>
  <c r="V97" i="7" s="1"/>
  <c r="X97" i="7" s="1"/>
  <c r="AB97" i="7" s="1"/>
  <c r="E97" i="1"/>
  <c r="T72" i="7"/>
  <c r="V72" i="7" s="1"/>
  <c r="X72" i="7" s="1"/>
  <c r="AB72" i="7" s="1"/>
  <c r="E72" i="1"/>
  <c r="T121" i="7"/>
  <c r="V121" i="7" s="1"/>
  <c r="X121" i="7" s="1"/>
  <c r="AB121" i="7" s="1"/>
  <c r="E121" i="1"/>
  <c r="T52" i="7"/>
  <c r="V52" i="7" s="1"/>
  <c r="X52" i="7" s="1"/>
  <c r="AB52" i="7" s="1"/>
  <c r="E52" i="1"/>
  <c r="T153" i="7"/>
  <c r="V153" i="7" s="1"/>
  <c r="X153" i="7" s="1"/>
  <c r="AB153" i="7" s="1"/>
  <c r="E153" i="1"/>
  <c r="T119" i="7"/>
  <c r="V119" i="7" s="1"/>
  <c r="X119" i="7" s="1"/>
  <c r="AB119" i="7" s="1"/>
  <c r="E119" i="1"/>
  <c r="T56" i="7"/>
  <c r="V56" i="7" s="1"/>
  <c r="X56" i="7" s="1"/>
  <c r="AB56" i="7" s="1"/>
  <c r="E56" i="1"/>
  <c r="T212" i="7"/>
  <c r="V212" i="7" s="1"/>
  <c r="X212" i="7" s="1"/>
  <c r="AB212" i="7" s="1"/>
  <c r="E212" i="1"/>
  <c r="T64" i="7"/>
  <c r="V64" i="7" s="1"/>
  <c r="X64" i="7" s="1"/>
  <c r="AB64" i="7" s="1"/>
  <c r="E64" i="1"/>
  <c r="T226" i="7"/>
  <c r="V226" i="7" s="1"/>
  <c r="X226" i="7" s="1"/>
  <c r="AB226" i="7" s="1"/>
  <c r="E226" i="1"/>
  <c r="T147" i="7"/>
  <c r="V147" i="7" s="1"/>
  <c r="X147" i="7" s="1"/>
  <c r="AB147" i="7" s="1"/>
  <c r="E147" i="1"/>
  <c r="T22" i="7"/>
  <c r="V22" i="7" s="1"/>
  <c r="X22" i="7" s="1"/>
  <c r="AB22" i="7" s="1"/>
  <c r="E22" i="1"/>
  <c r="T69" i="7"/>
  <c r="V69" i="7" s="1"/>
  <c r="X69" i="7" s="1"/>
  <c r="AB69" i="7" s="1"/>
  <c r="E69" i="1"/>
  <c r="T17" i="7"/>
  <c r="V17" i="7" s="1"/>
  <c r="X17" i="7" s="1"/>
  <c r="AB17" i="7" s="1"/>
  <c r="E17" i="1"/>
  <c r="T82" i="7"/>
  <c r="V82" i="7" s="1"/>
  <c r="X82" i="7" s="1"/>
  <c r="AB82" i="7" s="1"/>
  <c r="E82" i="1"/>
  <c r="T175" i="7"/>
  <c r="V175" i="7" s="1"/>
  <c r="X175" i="7" s="1"/>
  <c r="AB175" i="7" s="1"/>
  <c r="E175" i="1"/>
  <c r="T58" i="7"/>
  <c r="V58" i="7" s="1"/>
  <c r="X58" i="7" s="1"/>
  <c r="AB58" i="7" s="1"/>
  <c r="E58" i="1"/>
  <c r="T133" i="7"/>
  <c r="V133" i="7" s="1"/>
  <c r="X133" i="7" s="1"/>
  <c r="AB133" i="7" s="1"/>
  <c r="E133" i="1"/>
  <c r="T73" i="7"/>
  <c r="V73" i="7" s="1"/>
  <c r="X73" i="7" s="1"/>
  <c r="AB73" i="7" s="1"/>
  <c r="E73" i="1"/>
  <c r="T171" i="7"/>
  <c r="V171" i="7" s="1"/>
  <c r="X171" i="7" s="1"/>
  <c r="AB171" i="7" s="1"/>
  <c r="E171" i="1"/>
  <c r="T54" i="7"/>
  <c r="V54" i="7" s="1"/>
  <c r="X54" i="7" s="1"/>
  <c r="AB54" i="7" s="1"/>
  <c r="E54" i="1"/>
  <c r="H54" i="1" s="1"/>
  <c r="T117" i="7"/>
  <c r="V117" i="7" s="1"/>
  <c r="X117" i="7" s="1"/>
  <c r="AB117" i="7" s="1"/>
  <c r="E117" i="1"/>
  <c r="T65" i="7"/>
  <c r="V65" i="7" s="1"/>
  <c r="X65" i="7" s="1"/>
  <c r="AB65" i="7" s="1"/>
  <c r="E65" i="1"/>
  <c r="T32" i="7"/>
  <c r="V32" i="7" s="1"/>
  <c r="X32" i="7" s="1"/>
  <c r="AB32" i="7" s="1"/>
  <c r="E32" i="1"/>
  <c r="T182" i="7"/>
  <c r="V182" i="7" s="1"/>
  <c r="X182" i="7" s="1"/>
  <c r="AB182" i="7" s="1"/>
  <c r="E182" i="1"/>
  <c r="T101" i="7"/>
  <c r="V101" i="7" s="1"/>
  <c r="X101" i="7" s="1"/>
  <c r="AB101" i="7" s="1"/>
  <c r="E101" i="1"/>
  <c r="T136" i="7"/>
  <c r="V136" i="7" s="1"/>
  <c r="X136" i="7" s="1"/>
  <c r="AB136" i="7" s="1"/>
  <c r="E136" i="1"/>
  <c r="T250" i="7"/>
  <c r="V250" i="7" s="1"/>
  <c r="X250" i="7" s="1"/>
  <c r="AB250" i="7" s="1"/>
  <c r="E250" i="1"/>
  <c r="T120" i="7"/>
  <c r="V120" i="7" s="1"/>
  <c r="X120" i="7" s="1"/>
  <c r="AB120" i="7" s="1"/>
  <c r="E120" i="1"/>
  <c r="T38" i="7"/>
  <c r="V38" i="7" s="1"/>
  <c r="X38" i="7" s="1"/>
  <c r="AB38" i="7" s="1"/>
  <c r="E38" i="1"/>
  <c r="T57" i="7"/>
  <c r="V57" i="7" s="1"/>
  <c r="X57" i="7" s="1"/>
  <c r="AB57" i="7" s="1"/>
  <c r="E57" i="1"/>
  <c r="T242" i="7"/>
  <c r="V242" i="7" s="1"/>
  <c r="X242" i="7" s="1"/>
  <c r="AB242" i="7" s="1"/>
  <c r="E242" i="1"/>
  <c r="T94" i="7"/>
  <c r="V94" i="7" s="1"/>
  <c r="X94" i="7" s="1"/>
  <c r="AB94" i="7" s="1"/>
  <c r="E94" i="1"/>
  <c r="T180" i="7"/>
  <c r="V180" i="7" s="1"/>
  <c r="X180" i="7" s="1"/>
  <c r="AB180" i="7" s="1"/>
  <c r="E180" i="1"/>
  <c r="T192" i="7"/>
  <c r="V192" i="7" s="1"/>
  <c r="X192" i="7" s="1"/>
  <c r="AB192" i="7" s="1"/>
  <c r="E192" i="1"/>
  <c r="T160" i="7"/>
  <c r="V160" i="7" s="1"/>
  <c r="X160" i="7" s="1"/>
  <c r="AB160" i="7" s="1"/>
  <c r="E160" i="1"/>
  <c r="T95" i="7"/>
  <c r="V95" i="7" s="1"/>
  <c r="X95" i="7" s="1"/>
  <c r="AB95" i="7" s="1"/>
  <c r="E95" i="1"/>
  <c r="T15" i="7"/>
  <c r="V15" i="7" s="1"/>
  <c r="X15" i="7" s="1"/>
  <c r="AB15" i="7" s="1"/>
  <c r="E15" i="1"/>
  <c r="T127" i="7"/>
  <c r="V127" i="7" s="1"/>
  <c r="X127" i="7" s="1"/>
  <c r="AB127" i="7" s="1"/>
  <c r="E127" i="1"/>
  <c r="T252" i="7"/>
  <c r="V252" i="7" s="1"/>
  <c r="X252" i="7" s="1"/>
  <c r="AB252" i="7" s="1"/>
  <c r="E252" i="1"/>
  <c r="T46" i="7"/>
  <c r="V46" i="7" s="1"/>
  <c r="X46" i="7" s="1"/>
  <c r="AB46" i="7" s="1"/>
  <c r="E46" i="1"/>
  <c r="T63" i="7"/>
  <c r="V63" i="7" s="1"/>
  <c r="X63" i="7" s="1"/>
  <c r="AB63" i="7" s="1"/>
  <c r="E63" i="1"/>
  <c r="T218" i="7"/>
  <c r="V218" i="7" s="1"/>
  <c r="X218" i="7" s="1"/>
  <c r="AB218" i="7" s="1"/>
  <c r="E218" i="1"/>
  <c r="T245" i="7"/>
  <c r="V245" i="7" s="1"/>
  <c r="X245" i="7" s="1"/>
  <c r="AB245" i="7" s="1"/>
  <c r="E245" i="1"/>
  <c r="T220" i="7"/>
  <c r="V220" i="7" s="1"/>
  <c r="X220" i="7" s="1"/>
  <c r="AB220" i="7" s="1"/>
  <c r="E220" i="1"/>
  <c r="T222" i="7"/>
  <c r="V222" i="7" s="1"/>
  <c r="X222" i="7" s="1"/>
  <c r="AB222" i="7" s="1"/>
  <c r="E222" i="1"/>
  <c r="T224" i="7"/>
  <c r="V224" i="7" s="1"/>
  <c r="X224" i="7" s="1"/>
  <c r="AB224" i="7" s="1"/>
  <c r="E224" i="1"/>
  <c r="T123" i="7"/>
  <c r="V123" i="7" s="1"/>
  <c r="X123" i="7" s="1"/>
  <c r="AB123" i="7" s="1"/>
  <c r="E123" i="1"/>
  <c r="T76" i="7"/>
  <c r="V76" i="7" s="1"/>
  <c r="X76" i="7" s="1"/>
  <c r="AB76" i="7" s="1"/>
  <c r="E76" i="1"/>
  <c r="T21" i="7"/>
  <c r="V21" i="7" s="1"/>
  <c r="X21" i="7" s="1"/>
  <c r="AB21" i="7" s="1"/>
  <c r="E21" i="1"/>
  <c r="T84" i="7"/>
  <c r="V84" i="7" s="1"/>
  <c r="X84" i="7" s="1"/>
  <c r="AB84" i="7" s="1"/>
  <c r="E84" i="1"/>
  <c r="T194" i="7"/>
  <c r="V194" i="7" s="1"/>
  <c r="X194" i="7" s="1"/>
  <c r="AB194" i="7" s="1"/>
  <c r="E194" i="1"/>
  <c r="T260" i="7"/>
  <c r="V260" i="7" s="1"/>
  <c r="X260" i="7" s="1"/>
  <c r="AB260" i="7" s="1"/>
  <c r="E260" i="1"/>
  <c r="T254" i="7"/>
  <c r="V254" i="7" s="1"/>
  <c r="X254" i="7" s="1"/>
  <c r="AB254" i="7" s="1"/>
  <c r="E254" i="1"/>
  <c r="T256" i="7"/>
  <c r="V256" i="7" s="1"/>
  <c r="X256" i="7" s="1"/>
  <c r="AB256" i="7" s="1"/>
  <c r="E256" i="1"/>
  <c r="T55" i="7"/>
  <c r="V55" i="7" s="1"/>
  <c r="X55" i="7" s="1"/>
  <c r="AB55" i="7" s="1"/>
  <c r="E55" i="1"/>
  <c r="T210" i="7"/>
  <c r="V210" i="7" s="1"/>
  <c r="X210" i="7" s="1"/>
  <c r="AB210" i="7" s="1"/>
  <c r="E210" i="1"/>
  <c r="T237" i="7"/>
  <c r="V237" i="7" s="1"/>
  <c r="X237" i="7" s="1"/>
  <c r="AB237" i="7" s="1"/>
  <c r="E237" i="1"/>
  <c r="T208" i="7"/>
  <c r="V208" i="7" s="1"/>
  <c r="X208" i="7" s="1"/>
  <c r="AB208" i="7" s="1"/>
  <c r="E208" i="1"/>
  <c r="T253" i="7"/>
  <c r="V253" i="7" s="1"/>
  <c r="X253" i="7" s="1"/>
  <c r="AB253" i="7" s="1"/>
  <c r="E253" i="1"/>
  <c r="T83" i="7"/>
  <c r="V83" i="7" s="1"/>
  <c r="X83" i="7" s="1"/>
  <c r="AB83" i="7" s="1"/>
  <c r="E83" i="1"/>
  <c r="T238" i="7"/>
  <c r="V238" i="7" s="1"/>
  <c r="X238" i="7" s="1"/>
  <c r="AB238" i="7" s="1"/>
  <c r="E238" i="1"/>
  <c r="T16" i="7"/>
  <c r="V16" i="7" s="1"/>
  <c r="X16" i="7" s="1"/>
  <c r="AB16" i="7" s="1"/>
  <c r="E16" i="1"/>
  <c r="T240" i="7"/>
  <c r="V240" i="7" s="1"/>
  <c r="X240" i="7" s="1"/>
  <c r="AB240" i="7" s="1"/>
  <c r="E240" i="1"/>
  <c r="T162" i="7"/>
  <c r="V162" i="7" s="1"/>
  <c r="X162" i="7" s="1"/>
  <c r="AB162" i="7" s="1"/>
  <c r="E162" i="1"/>
  <c r="T111" i="7"/>
  <c r="V111" i="7" s="1"/>
  <c r="X111" i="7" s="1"/>
  <c r="AB111" i="7" s="1"/>
  <c r="E111" i="1"/>
  <c r="T20" i="7"/>
  <c r="V20" i="7" s="1"/>
  <c r="X20" i="7" s="1"/>
  <c r="AB20" i="7" s="1"/>
  <c r="E20" i="1"/>
  <c r="T164" i="7"/>
  <c r="V164" i="7" s="1"/>
  <c r="X164" i="7" s="1"/>
  <c r="AB164" i="7" s="1"/>
  <c r="E164" i="1"/>
  <c r="T12" i="7"/>
  <c r="V12" i="7" s="1"/>
  <c r="X12" i="7" s="1"/>
  <c r="AB12" i="7" s="1"/>
  <c r="E12" i="1"/>
  <c r="T107" i="7"/>
  <c r="V107" i="7" s="1"/>
  <c r="X107" i="7" s="1"/>
  <c r="AB107" i="7" s="1"/>
  <c r="E107" i="1"/>
  <c r="T7" i="7"/>
  <c r="V7" i="7" s="1"/>
  <c r="X7" i="7" s="1"/>
  <c r="AB7" i="7" s="1"/>
  <c r="E7" i="1"/>
  <c r="T144" i="7"/>
  <c r="V144" i="7" s="1"/>
  <c r="X144" i="7" s="1"/>
  <c r="AB144" i="7" s="1"/>
  <c r="E144" i="1"/>
  <c r="T8" i="7"/>
  <c r="V8" i="7" s="1"/>
  <c r="X8" i="7" s="1"/>
  <c r="AB8" i="7" s="1"/>
  <c r="E8" i="1"/>
  <c r="T37" i="7"/>
  <c r="V37" i="7" s="1"/>
  <c r="X37" i="7" s="1"/>
  <c r="AB37" i="7" s="1"/>
  <c r="E37" i="1"/>
  <c r="T131" i="7"/>
  <c r="V131" i="7" s="1"/>
  <c r="X131" i="7" s="1"/>
  <c r="AB131" i="7" s="1"/>
  <c r="E131" i="1"/>
  <c r="T169" i="7"/>
  <c r="V169" i="7" s="1"/>
  <c r="X169" i="7" s="1"/>
  <c r="AB169" i="7" s="1"/>
  <c r="E169" i="1"/>
  <c r="T80" i="7"/>
  <c r="V80" i="7" s="1"/>
  <c r="X80" i="7" s="1"/>
  <c r="AB80" i="7" s="1"/>
  <c r="E80" i="1"/>
  <c r="T128" i="7"/>
  <c r="V128" i="7" s="1"/>
  <c r="X128" i="7" s="1"/>
  <c r="AB128" i="7" s="1"/>
  <c r="E128" i="1"/>
  <c r="T155" i="7"/>
  <c r="V155" i="7" s="1"/>
  <c r="X155" i="7" s="1"/>
  <c r="AB155" i="7" s="1"/>
  <c r="E155" i="1"/>
  <c r="T86" i="7"/>
  <c r="V86" i="7" s="1"/>
  <c r="X86" i="7" s="1"/>
  <c r="AB86" i="7" s="1"/>
  <c r="E86" i="1"/>
  <c r="T33" i="7"/>
  <c r="V33" i="7" s="1"/>
  <c r="X33" i="7" s="1"/>
  <c r="AB33" i="7" s="1"/>
  <c r="E33" i="1"/>
  <c r="T140" i="7"/>
  <c r="V140" i="7" s="1"/>
  <c r="X140" i="7" s="1"/>
  <c r="AB140" i="7" s="1"/>
  <c r="E140" i="1"/>
  <c r="T49" i="7"/>
  <c r="V49" i="7" s="1"/>
  <c r="X49" i="7" s="1"/>
  <c r="AB49" i="7" s="1"/>
  <c r="E49" i="1"/>
  <c r="T88" i="7"/>
  <c r="V88" i="7" s="1"/>
  <c r="X88" i="7" s="1"/>
  <c r="AB88" i="7" s="1"/>
  <c r="E88" i="1"/>
  <c r="T40" i="7"/>
  <c r="V40" i="7" s="1"/>
  <c r="X40" i="7" s="1"/>
  <c r="AB40" i="7" s="1"/>
  <c r="E40" i="1"/>
  <c r="T244" i="7"/>
  <c r="V244" i="7" s="1"/>
  <c r="X244" i="7" s="1"/>
  <c r="AB244" i="7" s="1"/>
  <c r="E244" i="1"/>
  <c r="T115" i="7"/>
  <c r="V115" i="7" s="1"/>
  <c r="X115" i="7" s="1"/>
  <c r="AB115" i="7" s="1"/>
  <c r="E115" i="1"/>
  <c r="T36" i="7"/>
  <c r="V36" i="7" s="1"/>
  <c r="X36" i="7" s="1"/>
  <c r="AB36" i="7" s="1"/>
  <c r="E36" i="1"/>
  <c r="T44" i="7"/>
  <c r="V44" i="7" s="1"/>
  <c r="X44" i="7" s="1"/>
  <c r="AB44" i="7" s="1"/>
  <c r="E44" i="1"/>
  <c r="T258" i="7"/>
  <c r="V258" i="7" s="1"/>
  <c r="X258" i="7" s="1"/>
  <c r="AB258" i="7" s="1"/>
  <c r="E258" i="1"/>
  <c r="T143" i="7"/>
  <c r="V143" i="7" s="1"/>
  <c r="X143" i="7" s="1"/>
  <c r="AB143" i="7" s="1"/>
  <c r="E143" i="1"/>
  <c r="T61" i="7"/>
  <c r="V61" i="7" s="1"/>
  <c r="X61" i="7" s="1"/>
  <c r="AB61" i="7" s="1"/>
  <c r="E61" i="1"/>
  <c r="T204" i="7"/>
  <c r="V204" i="7" s="1"/>
  <c r="X204" i="7" s="1"/>
  <c r="AB204" i="7" s="1"/>
  <c r="E204" i="1"/>
  <c r="T139" i="7"/>
  <c r="V139" i="7" s="1"/>
  <c r="X139" i="7" s="1"/>
  <c r="AB139" i="7" s="1"/>
  <c r="E139" i="1"/>
  <c r="T53" i="7"/>
  <c r="V53" i="7" s="1"/>
  <c r="X53" i="7" s="1"/>
  <c r="AB53" i="7" s="1"/>
  <c r="E53" i="1"/>
  <c r="T176" i="7"/>
  <c r="V176" i="7" s="1"/>
  <c r="X176" i="7" s="1"/>
  <c r="AB176" i="7" s="1"/>
  <c r="E176" i="1"/>
  <c r="T31" i="7"/>
  <c r="V31" i="7" s="1"/>
  <c r="X31" i="7" s="1"/>
  <c r="AB31" i="7" s="1"/>
  <c r="E31" i="1"/>
  <c r="T186" i="7"/>
  <c r="V186" i="7" s="1"/>
  <c r="X186" i="7" s="1"/>
  <c r="AB186" i="7" s="1"/>
  <c r="E186" i="1"/>
  <c r="T213" i="7"/>
  <c r="V213" i="7" s="1"/>
  <c r="X213" i="7" s="1"/>
  <c r="AB213" i="7" s="1"/>
  <c r="E213" i="1"/>
  <c r="T132" i="7"/>
  <c r="V132" i="7" s="1"/>
  <c r="X132" i="7" s="1"/>
  <c r="AB132" i="7" s="1"/>
  <c r="E132" i="1"/>
  <c r="T158" i="7"/>
  <c r="V158" i="7" s="1"/>
  <c r="X158" i="7" s="1"/>
  <c r="AB158" i="7" s="1"/>
  <c r="E158" i="1"/>
  <c r="T223" i="7"/>
  <c r="V223" i="7" s="1"/>
  <c r="X223" i="7" s="1"/>
  <c r="AB223" i="7" s="1"/>
  <c r="E223" i="1"/>
  <c r="T91" i="7"/>
  <c r="V91" i="7" s="1"/>
  <c r="X91" i="7" s="1"/>
  <c r="AB91" i="7" s="1"/>
  <c r="E91" i="1"/>
  <c r="T246" i="7"/>
  <c r="V246" i="7" s="1"/>
  <c r="X246" i="7" s="1"/>
  <c r="AB246" i="7" s="1"/>
  <c r="E246" i="1"/>
  <c r="T60" i="7"/>
  <c r="V60" i="7" s="1"/>
  <c r="X60" i="7" s="1"/>
  <c r="AB60" i="7" s="1"/>
  <c r="E60" i="1"/>
  <c r="T248" i="7"/>
  <c r="V248" i="7" s="1"/>
  <c r="X248" i="7" s="1"/>
  <c r="AB248" i="7" s="1"/>
  <c r="E248" i="1"/>
  <c r="T130" i="7"/>
  <c r="V130" i="7" s="1"/>
  <c r="X130" i="7" s="1"/>
  <c r="AB130" i="7" s="1"/>
  <c r="E130" i="1"/>
  <c r="T168" i="7"/>
  <c r="V168" i="7" s="1"/>
  <c r="X168" i="7" s="1"/>
  <c r="AB168" i="7" s="1"/>
  <c r="E168" i="1"/>
  <c r="T190" i="7"/>
  <c r="V190" i="7" s="1"/>
  <c r="X190" i="7" s="1"/>
  <c r="AB190" i="7" s="1"/>
  <c r="E190" i="1"/>
  <c r="T148" i="7"/>
  <c r="V148" i="7" s="1"/>
  <c r="X148" i="7" s="1"/>
  <c r="AB148" i="7" s="1"/>
  <c r="E148" i="1"/>
  <c r="T23" i="7"/>
  <c r="V23" i="7" s="1"/>
  <c r="X23" i="7" s="1"/>
  <c r="AB23" i="7" s="1"/>
  <c r="E23" i="1"/>
  <c r="T178" i="7"/>
  <c r="V178" i="7" s="1"/>
  <c r="X178" i="7" s="1"/>
  <c r="AB178" i="7" s="1"/>
  <c r="E178" i="1"/>
  <c r="T205" i="7"/>
  <c r="V205" i="7" s="1"/>
  <c r="X205" i="7" s="1"/>
  <c r="AB205" i="7" s="1"/>
  <c r="E205" i="1"/>
  <c r="T85" i="7"/>
  <c r="V85" i="7" s="1"/>
  <c r="X85" i="7" s="1"/>
  <c r="AB85" i="7" s="1"/>
  <c r="E85" i="1"/>
  <c r="T228" i="7"/>
  <c r="V228" i="7" s="1"/>
  <c r="X228" i="7" s="1"/>
  <c r="AB228" i="7" s="1"/>
  <c r="E228" i="1"/>
  <c r="T51" i="7"/>
  <c r="V51" i="7" s="1"/>
  <c r="X51" i="7" s="1"/>
  <c r="AB51" i="7" s="1"/>
  <c r="E51" i="1"/>
  <c r="T206" i="7"/>
  <c r="V206" i="7" s="1"/>
  <c r="X206" i="7" s="1"/>
  <c r="AB206" i="7" s="1"/>
  <c r="E206" i="1"/>
  <c r="T233" i="7"/>
  <c r="V233" i="7" s="1"/>
  <c r="X233" i="7" s="1"/>
  <c r="AB233" i="7" s="1"/>
  <c r="E233" i="1"/>
  <c r="T200" i="7"/>
  <c r="V200" i="7" s="1"/>
  <c r="X200" i="7" s="1"/>
  <c r="AB200" i="7" s="1"/>
  <c r="E200" i="1"/>
  <c r="T109" i="7"/>
  <c r="V109" i="7" s="1"/>
  <c r="X109" i="7" s="1"/>
  <c r="AB109" i="7" s="1"/>
  <c r="E109" i="1"/>
  <c r="T79" i="7"/>
  <c r="V79" i="7" s="1"/>
  <c r="X79" i="7" s="1"/>
  <c r="AB79" i="7" s="1"/>
  <c r="E79" i="1"/>
  <c r="T234" i="7"/>
  <c r="V234" i="7" s="1"/>
  <c r="X234" i="7" s="1"/>
  <c r="AB234" i="7" s="1"/>
  <c r="E234" i="1"/>
  <c r="T11" i="7"/>
  <c r="V11" i="7" s="1"/>
  <c r="X11" i="7" s="1"/>
  <c r="AB11" i="7" s="1"/>
  <c r="E11" i="1"/>
  <c r="T236" i="7"/>
  <c r="V236" i="7" s="1"/>
  <c r="X236" i="7" s="1"/>
  <c r="AB236" i="7" s="1"/>
  <c r="E236" i="1"/>
  <c r="T75" i="7"/>
  <c r="V75" i="7" s="1"/>
  <c r="X75" i="7" s="1"/>
  <c r="AB75" i="7" s="1"/>
  <c r="E75" i="1"/>
  <c r="T230" i="7"/>
  <c r="V230" i="7" s="1"/>
  <c r="X230" i="7" s="1"/>
  <c r="AB230" i="7" s="1"/>
  <c r="E230" i="1"/>
  <c r="T257" i="7"/>
  <c r="V257" i="7" s="1"/>
  <c r="X257" i="7" s="1"/>
  <c r="AB257" i="7" s="1"/>
  <c r="E257" i="1"/>
  <c r="T232" i="7"/>
  <c r="V232" i="7" s="1"/>
  <c r="X232" i="7" s="1"/>
  <c r="AB232" i="7" s="1"/>
  <c r="E232" i="1"/>
  <c r="T196" i="7"/>
  <c r="V196" i="7" s="1"/>
  <c r="X196" i="7" s="1"/>
  <c r="AB196" i="7" s="1"/>
  <c r="E196" i="1"/>
  <c r="T154" i="7"/>
  <c r="V154" i="7" s="1"/>
  <c r="X154" i="7" s="1"/>
  <c r="AB154" i="7" s="1"/>
  <c r="E154" i="1"/>
  <c r="T181" i="7"/>
  <c r="V181" i="7" s="1"/>
  <c r="X181" i="7" s="1"/>
  <c r="AB181" i="7" s="1"/>
  <c r="E181" i="1"/>
  <c r="T227" i="7"/>
  <c r="V227" i="7" s="1"/>
  <c r="X227" i="7" s="1"/>
  <c r="AB227" i="7" s="1"/>
  <c r="E227" i="1"/>
  <c r="T90" i="7"/>
  <c r="V90" i="7" s="1"/>
  <c r="X90" i="7" s="1"/>
  <c r="AB90" i="7" s="1"/>
  <c r="E90" i="1"/>
  <c r="T159" i="7"/>
  <c r="V159" i="7" s="1"/>
  <c r="X159" i="7" s="1"/>
  <c r="AB159" i="7" s="1"/>
  <c r="E159" i="1"/>
  <c r="T59" i="7"/>
  <c r="V59" i="7" s="1"/>
  <c r="X59" i="7" s="1"/>
  <c r="AB59" i="7" s="1"/>
  <c r="E59" i="1"/>
  <c r="T214" i="7"/>
  <c r="V214" i="7" s="1"/>
  <c r="X214" i="7" s="1"/>
  <c r="AB214" i="7" s="1"/>
  <c r="E214" i="1"/>
  <c r="T241" i="7"/>
  <c r="V241" i="7" s="1"/>
  <c r="X241" i="7" s="1"/>
  <c r="AB241" i="7" s="1"/>
  <c r="E241" i="1"/>
  <c r="T216" i="7"/>
  <c r="V216" i="7" s="1"/>
  <c r="X216" i="7" s="1"/>
  <c r="AB216" i="7" s="1"/>
  <c r="E216" i="1"/>
  <c r="T45" i="7"/>
  <c r="V45" i="7" s="1"/>
  <c r="X45" i="7" s="1"/>
  <c r="AB45" i="7" s="1"/>
  <c r="E45" i="1"/>
  <c r="T195" i="7"/>
  <c r="V195" i="7" s="1"/>
  <c r="X195" i="7" s="1"/>
  <c r="AB195" i="7" s="1"/>
  <c r="E195" i="1"/>
  <c r="T126" i="7"/>
  <c r="V126" i="7" s="1"/>
  <c r="X126" i="7" s="1"/>
  <c r="AB126" i="7" s="1"/>
  <c r="E126" i="1"/>
  <c r="T247" i="7"/>
  <c r="V247" i="7" s="1"/>
  <c r="X247" i="7" s="1"/>
  <c r="AB247" i="7" s="1"/>
  <c r="E247" i="1"/>
  <c r="T156" i="7"/>
  <c r="V156" i="7" s="1"/>
  <c r="X156" i="7" s="1"/>
  <c r="AB156" i="7" s="1"/>
  <c r="E156" i="1"/>
  <c r="T146" i="7"/>
  <c r="V146" i="7" s="1"/>
  <c r="X146" i="7" s="1"/>
  <c r="AB146" i="7" s="1"/>
  <c r="E146" i="1"/>
  <c r="T173" i="7"/>
  <c r="V173" i="7" s="1"/>
  <c r="X173" i="7" s="1"/>
  <c r="AB173" i="7" s="1"/>
  <c r="E173" i="1"/>
  <c r="T199" i="7"/>
  <c r="V199" i="7" s="1"/>
  <c r="X199" i="7" s="1"/>
  <c r="AB199" i="7" s="1"/>
  <c r="E199" i="1"/>
  <c r="T259" i="7"/>
  <c r="V259" i="7" s="1"/>
  <c r="X259" i="7" s="1"/>
  <c r="AB259" i="7" s="1"/>
  <c r="E259" i="1"/>
  <c r="T19" i="7"/>
  <c r="V19" i="7" s="1"/>
  <c r="X19" i="7" s="1"/>
  <c r="AB19" i="7" s="1"/>
  <c r="E19" i="1"/>
  <c r="T174" i="7"/>
  <c r="V174" i="7" s="1"/>
  <c r="X174" i="7" s="1"/>
  <c r="AB174" i="7" s="1"/>
  <c r="E174" i="1"/>
  <c r="T201" i="7"/>
  <c r="V201" i="7" s="1"/>
  <c r="X201" i="7" s="1"/>
  <c r="AB201" i="7" s="1"/>
  <c r="E201" i="1"/>
  <c r="T68" i="7"/>
  <c r="V68" i="7" s="1"/>
  <c r="X68" i="7" s="1"/>
  <c r="AB68" i="7" s="1"/>
  <c r="E68" i="1"/>
  <c r="T124" i="7"/>
  <c r="V124" i="7" s="1"/>
  <c r="X124" i="7" s="1"/>
  <c r="AB124" i="7" s="1"/>
  <c r="E124" i="1"/>
  <c r="T47" i="7"/>
  <c r="V47" i="7" s="1"/>
  <c r="X47" i="7" s="1"/>
  <c r="AB47" i="7" s="1"/>
  <c r="E47" i="1"/>
  <c r="T202" i="7"/>
  <c r="V202" i="7" s="1"/>
  <c r="X202" i="7" s="1"/>
  <c r="AB202" i="7" s="1"/>
  <c r="E202" i="1"/>
  <c r="T229" i="7"/>
  <c r="V229" i="7" s="1"/>
  <c r="X229" i="7" s="1"/>
  <c r="AB229" i="7" s="1"/>
  <c r="E229" i="1"/>
  <c r="T188" i="7"/>
  <c r="V188" i="7" s="1"/>
  <c r="X188" i="7" s="1"/>
  <c r="AB188" i="7" s="1"/>
  <c r="E188" i="1"/>
  <c r="T43" i="7"/>
  <c r="V43" i="7" s="1"/>
  <c r="X43" i="7" s="1"/>
  <c r="AB43" i="7" s="1"/>
  <c r="E43" i="1"/>
  <c r="T198" i="7"/>
  <c r="V198" i="7" s="1"/>
  <c r="X198" i="7" s="1"/>
  <c r="AB198" i="7" s="1"/>
  <c r="E198" i="1"/>
  <c r="T225" i="7"/>
  <c r="V225" i="7" s="1"/>
  <c r="X225" i="7" s="1"/>
  <c r="AB225" i="7" s="1"/>
  <c r="E225" i="1"/>
  <c r="T184" i="7"/>
  <c r="V184" i="7" s="1"/>
  <c r="X184" i="7" s="1"/>
  <c r="AB184" i="7" s="1"/>
  <c r="E184" i="1"/>
  <c r="F148" i="1"/>
  <c r="H148" i="1" s="1"/>
  <c r="F163" i="1"/>
  <c r="F118" i="1"/>
  <c r="F212" i="1"/>
  <c r="F12" i="1"/>
  <c r="F26" i="1"/>
  <c r="F250" i="1"/>
  <c r="F7" i="1"/>
  <c r="F76" i="1"/>
  <c r="F204" i="1"/>
  <c r="H204" i="1" s="1"/>
  <c r="F140" i="1"/>
  <c r="F107" i="1"/>
  <c r="H107" i="1" s="1"/>
  <c r="F131" i="1"/>
  <c r="F181" i="1"/>
  <c r="H181" i="1" s="1"/>
  <c r="F245" i="1"/>
  <c r="F53" i="1"/>
  <c r="F46" i="1"/>
  <c r="F117" i="1"/>
  <c r="F79" i="1"/>
  <c r="F110" i="1"/>
  <c r="F125" i="1"/>
  <c r="F84" i="1"/>
  <c r="H84" i="1" s="1"/>
  <c r="F156" i="1"/>
  <c r="H156" i="1" s="1"/>
  <c r="F74" i="1"/>
  <c r="F253" i="1"/>
  <c r="F20" i="1"/>
  <c r="F35" i="1"/>
  <c r="F171" i="1"/>
  <c r="F189" i="1"/>
  <c r="F182" i="1"/>
  <c r="F92" i="1"/>
  <c r="F133" i="1"/>
  <c r="F186" i="1"/>
  <c r="H186" i="1" s="1"/>
  <c r="F112" i="1"/>
  <c r="F240" i="1"/>
  <c r="F50" i="1"/>
  <c r="H50" i="1" s="1"/>
  <c r="F190" i="1"/>
  <c r="F197" i="1"/>
  <c r="F48" i="1"/>
  <c r="F246" i="1"/>
  <c r="H246" i="1" s="1"/>
  <c r="F121" i="1"/>
  <c r="F176" i="1"/>
  <c r="F88" i="1"/>
  <c r="F215" i="1"/>
  <c r="F139" i="1"/>
  <c r="F23" i="1"/>
  <c r="H23" i="1" s="1"/>
  <c r="F220" i="1"/>
  <c r="F114" i="1"/>
  <c r="F254" i="1"/>
  <c r="H254" i="1" s="1"/>
  <c r="F235" i="1"/>
  <c r="F223" i="1"/>
  <c r="F62" i="1"/>
  <c r="F69" i="1"/>
  <c r="F65" i="1"/>
  <c r="H65" i="1" s="1"/>
  <c r="F227" i="1"/>
  <c r="F126" i="1"/>
  <c r="F159" i="1"/>
  <c r="H159" i="1" s="1"/>
  <c r="F248" i="1"/>
  <c r="F193" i="1"/>
  <c r="F129" i="1"/>
  <c r="F27" i="1"/>
  <c r="F151" i="1"/>
  <c r="F226" i="1"/>
  <c r="H226" i="1" s="1"/>
  <c r="F257" i="1"/>
  <c r="F95" i="1"/>
  <c r="F187" i="1"/>
  <c r="F31" i="1"/>
  <c r="F56" i="1"/>
  <c r="F75" i="1"/>
  <c r="F251" i="1"/>
  <c r="F120" i="1"/>
  <c r="F184" i="1"/>
  <c r="F228" i="1"/>
  <c r="F57" i="1"/>
  <c r="F249" i="1"/>
  <c r="F242" i="1"/>
  <c r="F185" i="1"/>
  <c r="F203" i="1"/>
  <c r="F164" i="1"/>
  <c r="F6" i="1"/>
  <c r="H6" i="1" s="1"/>
  <c r="F64" i="1"/>
  <c r="F205" i="1"/>
  <c r="H205" i="1" s="1"/>
  <c r="F141" i="1"/>
  <c r="F103" i="1"/>
  <c r="F231" i="1"/>
  <c r="F243" i="1"/>
  <c r="H243" i="1" s="1"/>
  <c r="F167" i="1"/>
  <c r="H167" i="1" s="1"/>
  <c r="F100" i="1"/>
  <c r="F18" i="1"/>
  <c r="H18" i="1" s="1"/>
  <c r="F146" i="1"/>
  <c r="F236" i="1"/>
  <c r="F14" i="1"/>
  <c r="F51" i="1"/>
  <c r="F194" i="1"/>
  <c r="F195" i="1"/>
  <c r="F177" i="1"/>
  <c r="F206" i="1"/>
  <c r="F213" i="1"/>
  <c r="F174" i="1"/>
  <c r="F138" i="1"/>
  <c r="H138" i="1" s="1"/>
  <c r="F108" i="1"/>
  <c r="F207" i="1"/>
  <c r="F13" i="1"/>
  <c r="F40" i="1"/>
  <c r="F143" i="1"/>
  <c r="F99" i="1"/>
  <c r="F210" i="1"/>
  <c r="F49" i="1"/>
  <c r="F149" i="1"/>
  <c r="F192" i="1"/>
  <c r="H192" i="1" s="1"/>
  <c r="F36" i="1"/>
  <c r="F77" i="1"/>
  <c r="H77" i="1" s="1"/>
  <c r="F104" i="1"/>
  <c r="F43" i="1"/>
  <c r="H43" i="1" s="1"/>
  <c r="F238" i="1"/>
  <c r="F42" i="1"/>
  <c r="F32" i="1"/>
  <c r="F73" i="1"/>
  <c r="H73" i="1" s="1"/>
  <c r="F59" i="1"/>
  <c r="H59" i="1" s="1"/>
  <c r="F256" i="1"/>
  <c r="F258" i="1"/>
  <c r="H258" i="1" s="1"/>
  <c r="F154" i="1"/>
  <c r="F123" i="1"/>
  <c r="F168" i="1"/>
  <c r="F198" i="1"/>
  <c r="F232" i="1"/>
  <c r="F241" i="1"/>
  <c r="F134" i="1"/>
  <c r="F58" i="1"/>
  <c r="F9" i="1"/>
  <c r="F221" i="1"/>
  <c r="F137" i="1"/>
  <c r="H137" i="1" s="1"/>
  <c r="F179" i="1"/>
  <c r="F201" i="1"/>
  <c r="F128" i="1"/>
  <c r="H128" i="1" s="1"/>
  <c r="F70" i="1"/>
  <c r="F39" i="1"/>
  <c r="F239" i="1"/>
  <c r="F98" i="1"/>
  <c r="F209" i="1"/>
  <c r="F155" i="1"/>
  <c r="F44" i="1"/>
  <c r="F145" i="1"/>
  <c r="F21" i="1"/>
  <c r="F17" i="1"/>
  <c r="H17" i="1" s="1"/>
  <c r="F136" i="1"/>
  <c r="F172" i="1"/>
  <c r="F81" i="1"/>
  <c r="H81" i="1" s="1"/>
  <c r="F200" i="1"/>
  <c r="F111" i="1"/>
  <c r="F142" i="1"/>
  <c r="H142" i="1" s="1"/>
  <c r="F72" i="1"/>
  <c r="F86" i="1"/>
  <c r="F10" i="1"/>
  <c r="F47" i="1"/>
  <c r="F178" i="1"/>
  <c r="F78" i="1"/>
  <c r="F175" i="1"/>
  <c r="F8" i="1"/>
  <c r="F90" i="1"/>
  <c r="F170" i="1"/>
  <c r="F109" i="1"/>
  <c r="F230" i="1"/>
  <c r="F224" i="1"/>
  <c r="F68" i="1"/>
  <c r="F237" i="1"/>
  <c r="F83" i="1"/>
  <c r="F202" i="1"/>
  <c r="F147" i="1"/>
  <c r="F132" i="1"/>
  <c r="F102" i="1"/>
  <c r="F166" i="1"/>
  <c r="F96" i="1"/>
  <c r="F105" i="1"/>
  <c r="H105" i="1" s="1"/>
  <c r="F38" i="1"/>
  <c r="H38" i="1" s="1"/>
  <c r="F160" i="1"/>
  <c r="H160" i="1" s="1"/>
  <c r="F260" i="1"/>
  <c r="F169" i="1"/>
  <c r="F41" i="1"/>
  <c r="F135" i="1"/>
  <c r="F67" i="1"/>
  <c r="F71" i="1"/>
  <c r="F45" i="1"/>
  <c r="H45" i="1" s="1"/>
  <c r="F173" i="1"/>
  <c r="F199" i="1"/>
  <c r="H199" i="1" s="1"/>
  <c r="F196" i="1"/>
  <c r="H196" i="1" s="1"/>
  <c r="F60" i="1"/>
  <c r="F233" i="1"/>
  <c r="H233" i="1" s="1"/>
  <c r="F106" i="1"/>
  <c r="F259" i="1"/>
  <c r="H259" i="1" s="1"/>
  <c r="F157" i="1"/>
  <c r="H157" i="1" s="1"/>
  <c r="F30" i="1"/>
  <c r="F214" i="1"/>
  <c r="F150" i="1"/>
  <c r="F211" i="1"/>
  <c r="P115" i="5"/>
  <c r="R115" i="5" s="1"/>
  <c r="V115" i="5" s="1"/>
  <c r="P24" i="5"/>
  <c r="R24" i="5" s="1"/>
  <c r="V24" i="5" s="1"/>
  <c r="P219" i="5"/>
  <c r="R219" i="5" s="1"/>
  <c r="V219" i="5" s="1"/>
  <c r="P30" i="5"/>
  <c r="R30" i="5" s="1"/>
  <c r="V30" i="5" s="1"/>
  <c r="P101" i="5"/>
  <c r="R101" i="5" s="1"/>
  <c r="V101" i="5" s="1"/>
  <c r="P60" i="5"/>
  <c r="R60" i="5" s="1"/>
  <c r="V60" i="5" s="1"/>
  <c r="F37" i="1"/>
  <c r="F19" i="1"/>
  <c r="P153" i="5"/>
  <c r="R153" i="5" s="1"/>
  <c r="V153" i="5" s="1"/>
  <c r="P208" i="5"/>
  <c r="R208" i="5" s="1"/>
  <c r="V208" i="5" s="1"/>
  <c r="P247" i="5"/>
  <c r="R247" i="5" s="1"/>
  <c r="V247" i="5" s="1"/>
  <c r="P55" i="5"/>
  <c r="R55" i="5" s="1"/>
  <c r="V55" i="5" s="1"/>
  <c r="P214" i="5"/>
  <c r="R214" i="5" s="1"/>
  <c r="V214" i="5" s="1"/>
  <c r="P234" i="5"/>
  <c r="R234" i="5" s="1"/>
  <c r="V234" i="5" s="1"/>
  <c r="P157" i="5"/>
  <c r="R157" i="5" s="1"/>
  <c r="V157" i="5" s="1"/>
  <c r="P52" i="5"/>
  <c r="R52" i="5" s="1"/>
  <c r="V52" i="5" s="1"/>
  <c r="F161" i="1"/>
  <c r="F97" i="1"/>
  <c r="F55" i="1"/>
  <c r="F229" i="1"/>
  <c r="H229" i="1" s="1"/>
  <c r="F222" i="1"/>
  <c r="F122" i="1"/>
  <c r="H122" i="1" s="1"/>
  <c r="F85" i="1"/>
  <c r="F11" i="1"/>
  <c r="P99" i="5"/>
  <c r="R99" i="5" s="1"/>
  <c r="V99" i="5" s="1"/>
  <c r="P42" i="5"/>
  <c r="R42" i="5" s="1"/>
  <c r="V42" i="5" s="1"/>
  <c r="P209" i="5"/>
  <c r="R209" i="5" s="1"/>
  <c r="V209" i="5" s="1"/>
  <c r="P145" i="5"/>
  <c r="R145" i="5" s="1"/>
  <c r="V145" i="5" s="1"/>
  <c r="P81" i="5"/>
  <c r="R81" i="5" s="1"/>
  <c r="V81" i="5" s="1"/>
  <c r="P17" i="5"/>
  <c r="R17" i="5" s="1"/>
  <c r="V17" i="5" s="1"/>
  <c r="P51" i="5"/>
  <c r="R51" i="5" s="1"/>
  <c r="V51" i="5" s="1"/>
  <c r="P10" i="5"/>
  <c r="R10" i="5" s="1"/>
  <c r="V10" i="5" s="1"/>
  <c r="P200" i="5"/>
  <c r="R200" i="5" s="1"/>
  <c r="V200" i="5" s="1"/>
  <c r="P136" i="5"/>
  <c r="R136" i="5" s="1"/>
  <c r="V136" i="5" s="1"/>
  <c r="P72" i="5"/>
  <c r="R72" i="5" s="1"/>
  <c r="V72" i="5" s="1"/>
  <c r="P8" i="5"/>
  <c r="R8" i="5" s="1"/>
  <c r="V8" i="5" s="1"/>
  <c r="P239" i="5"/>
  <c r="R239" i="5" s="1"/>
  <c r="V239" i="5" s="1"/>
  <c r="P175" i="5"/>
  <c r="R175" i="5" s="1"/>
  <c r="V175" i="5" s="1"/>
  <c r="P111" i="5"/>
  <c r="R111" i="5" s="1"/>
  <c r="V111" i="5" s="1"/>
  <c r="P47" i="5"/>
  <c r="R47" i="5" s="1"/>
  <c r="V47" i="5" s="1"/>
  <c r="P155" i="5"/>
  <c r="R155" i="5" s="1"/>
  <c r="V155" i="5" s="1"/>
  <c r="P98" i="5"/>
  <c r="R98" i="5" s="1"/>
  <c r="V98" i="5" s="1"/>
  <c r="P206" i="5"/>
  <c r="R206" i="5" s="1"/>
  <c r="V206" i="5" s="1"/>
  <c r="P142" i="5"/>
  <c r="R142" i="5" s="1"/>
  <c r="V142" i="5" s="1"/>
  <c r="P78" i="5"/>
  <c r="R78" i="5" s="1"/>
  <c r="V78" i="5" s="1"/>
  <c r="P14" i="5"/>
  <c r="R14" i="5" s="1"/>
  <c r="V14" i="5" s="1"/>
  <c r="P194" i="5"/>
  <c r="R194" i="5" s="1"/>
  <c r="V194" i="5" s="1"/>
  <c r="P213" i="5"/>
  <c r="R213" i="5" s="1"/>
  <c r="V213" i="5" s="1"/>
  <c r="P149" i="5"/>
  <c r="R149" i="5" s="1"/>
  <c r="V149" i="5" s="1"/>
  <c r="P86" i="5"/>
  <c r="R86" i="5" s="1"/>
  <c r="V86" i="5" s="1"/>
  <c r="P21" i="5"/>
  <c r="R21" i="5" s="1"/>
  <c r="V21" i="5" s="1"/>
  <c r="P178" i="5"/>
  <c r="R178" i="5" s="1"/>
  <c r="V178" i="5" s="1"/>
  <c r="P236" i="5"/>
  <c r="R236" i="5" s="1"/>
  <c r="V236" i="5" s="1"/>
  <c r="P172" i="5"/>
  <c r="R172" i="5" s="1"/>
  <c r="V172" i="5" s="1"/>
  <c r="P108" i="5"/>
  <c r="R108" i="5" s="1"/>
  <c r="V108" i="5" s="1"/>
  <c r="P44" i="5"/>
  <c r="R44" i="5" s="1"/>
  <c r="V44" i="5" s="1"/>
  <c r="P33" i="5"/>
  <c r="R33" i="5" s="1"/>
  <c r="V33" i="5" s="1"/>
  <c r="P85" i="5"/>
  <c r="R85" i="5" s="1"/>
  <c r="V85" i="5" s="1"/>
  <c r="P127" i="5"/>
  <c r="R127" i="5" s="1"/>
  <c r="V127" i="5" s="1"/>
  <c r="P222" i="5"/>
  <c r="R222" i="5" s="1"/>
  <c r="V222" i="5" s="1"/>
  <c r="P11" i="5"/>
  <c r="R11" i="5" s="1"/>
  <c r="V11" i="5" s="1"/>
  <c r="P124" i="5"/>
  <c r="R124" i="5" s="1"/>
  <c r="V124" i="5" s="1"/>
  <c r="P217" i="5"/>
  <c r="R217" i="5" s="1"/>
  <c r="V217" i="5" s="1"/>
  <c r="P34" i="5"/>
  <c r="R34" i="5" s="1"/>
  <c r="V34" i="5" s="1"/>
  <c r="P183" i="5"/>
  <c r="R183" i="5" s="1"/>
  <c r="V183" i="5" s="1"/>
  <c r="P130" i="5"/>
  <c r="R130" i="5" s="1"/>
  <c r="V130" i="5" s="1"/>
  <c r="P22" i="5"/>
  <c r="R22" i="5" s="1"/>
  <c r="V22" i="5" s="1"/>
  <c r="P116" i="5"/>
  <c r="R116" i="5" s="1"/>
  <c r="V116" i="5" s="1"/>
  <c r="F115" i="1"/>
  <c r="F158" i="1"/>
  <c r="F130" i="1"/>
  <c r="F22" i="1"/>
  <c r="P59" i="5"/>
  <c r="R59" i="5" s="1"/>
  <c r="V59" i="5" s="1"/>
  <c r="P18" i="5"/>
  <c r="R18" i="5" s="1"/>
  <c r="V18" i="5" s="1"/>
  <c r="P201" i="5"/>
  <c r="R201" i="5" s="1"/>
  <c r="V201" i="5" s="1"/>
  <c r="P137" i="5"/>
  <c r="R137" i="5" s="1"/>
  <c r="V137" i="5" s="1"/>
  <c r="P73" i="5"/>
  <c r="R73" i="5" s="1"/>
  <c r="V73" i="5" s="1"/>
  <c r="P9" i="5"/>
  <c r="R9" i="5" s="1"/>
  <c r="V9" i="5" s="1"/>
  <c r="P258" i="5"/>
  <c r="R258" i="5" s="1"/>
  <c r="V258" i="5" s="1"/>
  <c r="P256" i="5"/>
  <c r="R256" i="5" s="1"/>
  <c r="V256" i="5" s="1"/>
  <c r="P192" i="5"/>
  <c r="R192" i="5" s="1"/>
  <c r="V192" i="5" s="1"/>
  <c r="P128" i="5"/>
  <c r="R128" i="5" s="1"/>
  <c r="V128" i="5" s="1"/>
  <c r="P64" i="5"/>
  <c r="R64" i="5" s="1"/>
  <c r="V64" i="5" s="1"/>
  <c r="P243" i="5"/>
  <c r="R243" i="5" s="1"/>
  <c r="V243" i="5" s="1"/>
  <c r="P231" i="5"/>
  <c r="R231" i="5" s="1"/>
  <c r="V231" i="5" s="1"/>
  <c r="P167" i="5"/>
  <c r="R167" i="5" s="1"/>
  <c r="V167" i="5" s="1"/>
  <c r="P103" i="5"/>
  <c r="R103" i="5" s="1"/>
  <c r="V103" i="5" s="1"/>
  <c r="P39" i="5"/>
  <c r="R39" i="5" s="1"/>
  <c r="V39" i="5" s="1"/>
  <c r="P123" i="5"/>
  <c r="R123" i="5" s="1"/>
  <c r="V123" i="5" s="1"/>
  <c r="P58" i="5"/>
  <c r="R58" i="5" s="1"/>
  <c r="V58" i="5" s="1"/>
  <c r="P198" i="5"/>
  <c r="R198" i="5" s="1"/>
  <c r="V198" i="5" s="1"/>
  <c r="P134" i="5"/>
  <c r="R134" i="5" s="1"/>
  <c r="V134" i="5" s="1"/>
  <c r="P70" i="5"/>
  <c r="R70" i="5" s="1"/>
  <c r="V70" i="5" s="1"/>
  <c r="P6" i="5"/>
  <c r="R6" i="5" s="1"/>
  <c r="V6" i="5" s="1"/>
  <c r="P138" i="5"/>
  <c r="R138" i="5" s="1"/>
  <c r="V138" i="5" s="1"/>
  <c r="P205" i="5"/>
  <c r="R205" i="5" s="1"/>
  <c r="V205" i="5" s="1"/>
  <c r="P141" i="5"/>
  <c r="R141" i="5" s="1"/>
  <c r="V141" i="5" s="1"/>
  <c r="P77" i="5"/>
  <c r="R77" i="5" s="1"/>
  <c r="V77" i="5" s="1"/>
  <c r="P13" i="5"/>
  <c r="R13" i="5" s="1"/>
  <c r="V13" i="5" s="1"/>
  <c r="P146" i="5"/>
  <c r="R146" i="5" s="1"/>
  <c r="V146" i="5" s="1"/>
  <c r="P228" i="5"/>
  <c r="R228" i="5" s="1"/>
  <c r="V228" i="5" s="1"/>
  <c r="P164" i="5"/>
  <c r="R164" i="5" s="1"/>
  <c r="V164" i="5" s="1"/>
  <c r="P100" i="5"/>
  <c r="R100" i="5" s="1"/>
  <c r="V100" i="5" s="1"/>
  <c r="P36" i="5"/>
  <c r="R36" i="5" s="1"/>
  <c r="V36" i="5" s="1"/>
  <c r="P161" i="5"/>
  <c r="R161" i="5" s="1"/>
  <c r="V161" i="5" s="1"/>
  <c r="P66" i="5"/>
  <c r="R66" i="5" s="1"/>
  <c r="V66" i="5" s="1"/>
  <c r="P191" i="5"/>
  <c r="R191" i="5" s="1"/>
  <c r="V191" i="5" s="1"/>
  <c r="P158" i="5"/>
  <c r="R158" i="5" s="1"/>
  <c r="V158" i="5" s="1"/>
  <c r="P229" i="5"/>
  <c r="R229" i="5" s="1"/>
  <c r="V229" i="5" s="1"/>
  <c r="P19" i="5"/>
  <c r="R19" i="5" s="1"/>
  <c r="V19" i="5" s="1"/>
  <c r="F152" i="1"/>
  <c r="F191" i="1"/>
  <c r="P82" i="5"/>
  <c r="R82" i="5" s="1"/>
  <c r="V82" i="5" s="1"/>
  <c r="P91" i="5"/>
  <c r="R91" i="5" s="1"/>
  <c r="V91" i="5" s="1"/>
  <c r="P16" i="5"/>
  <c r="R16" i="5" s="1"/>
  <c r="V16" i="5" s="1"/>
  <c r="P195" i="5"/>
  <c r="R195" i="5" s="1"/>
  <c r="V195" i="5" s="1"/>
  <c r="P87" i="5"/>
  <c r="R87" i="5" s="1"/>
  <c r="V87" i="5" s="1"/>
  <c r="P180" i="5"/>
  <c r="R180" i="5" s="1"/>
  <c r="V180" i="5" s="1"/>
  <c r="F255" i="1"/>
  <c r="F225" i="1"/>
  <c r="F91" i="1"/>
  <c r="F244" i="1"/>
  <c r="F127" i="1"/>
  <c r="H127" i="1" s="1"/>
  <c r="F218" i="1"/>
  <c r="H218" i="1" s="1"/>
  <c r="F216" i="1"/>
  <c r="F165" i="1"/>
  <c r="F82" i="1"/>
  <c r="F29" i="1"/>
  <c r="P27" i="5"/>
  <c r="R27" i="5" s="1"/>
  <c r="V27" i="5" s="1"/>
  <c r="P257" i="5"/>
  <c r="R257" i="5" s="1"/>
  <c r="V257" i="5" s="1"/>
  <c r="P193" i="5"/>
  <c r="R193" i="5" s="1"/>
  <c r="V193" i="5" s="1"/>
  <c r="P129" i="5"/>
  <c r="R129" i="5" s="1"/>
  <c r="V129" i="5" s="1"/>
  <c r="P65" i="5"/>
  <c r="R65" i="5" s="1"/>
  <c r="V65" i="5" s="1"/>
  <c r="P251" i="5"/>
  <c r="R251" i="5" s="1"/>
  <c r="V251" i="5" s="1"/>
  <c r="P226" i="5"/>
  <c r="R226" i="5" s="1"/>
  <c r="V226" i="5" s="1"/>
  <c r="P248" i="5"/>
  <c r="R248" i="5" s="1"/>
  <c r="V248" i="5" s="1"/>
  <c r="P184" i="5"/>
  <c r="R184" i="5" s="1"/>
  <c r="V184" i="5" s="1"/>
  <c r="P120" i="5"/>
  <c r="R120" i="5" s="1"/>
  <c r="V120" i="5" s="1"/>
  <c r="P56" i="5"/>
  <c r="R56" i="5" s="1"/>
  <c r="V56" i="5" s="1"/>
  <c r="P187" i="5"/>
  <c r="R187" i="5" s="1"/>
  <c r="V187" i="5" s="1"/>
  <c r="P223" i="5"/>
  <c r="R223" i="5" s="1"/>
  <c r="V223" i="5" s="1"/>
  <c r="P159" i="5"/>
  <c r="R159" i="5" s="1"/>
  <c r="V159" i="5" s="1"/>
  <c r="P95" i="5"/>
  <c r="R95" i="5" s="1"/>
  <c r="V95" i="5" s="1"/>
  <c r="P31" i="5"/>
  <c r="R31" i="5" s="1"/>
  <c r="V31" i="5" s="1"/>
  <c r="P75" i="5"/>
  <c r="R75" i="5" s="1"/>
  <c r="V75" i="5" s="1"/>
  <c r="P254" i="5"/>
  <c r="R254" i="5" s="1"/>
  <c r="V254" i="5" s="1"/>
  <c r="P190" i="5"/>
  <c r="R190" i="5" s="1"/>
  <c r="V190" i="5" s="1"/>
  <c r="P126" i="5"/>
  <c r="R126" i="5" s="1"/>
  <c r="V126" i="5" s="1"/>
  <c r="P62" i="5"/>
  <c r="R62" i="5" s="1"/>
  <c r="V62" i="5" s="1"/>
  <c r="P227" i="5"/>
  <c r="R227" i="5" s="1"/>
  <c r="V227" i="5" s="1"/>
  <c r="P50" i="5"/>
  <c r="R50" i="5" s="1"/>
  <c r="V50" i="5" s="1"/>
  <c r="P197" i="5"/>
  <c r="R197" i="5" s="1"/>
  <c r="V197" i="5" s="1"/>
  <c r="P133" i="5"/>
  <c r="R133" i="5" s="1"/>
  <c r="V133" i="5" s="1"/>
  <c r="P69" i="5"/>
  <c r="R69" i="5" s="1"/>
  <c r="V69" i="5" s="1"/>
  <c r="P235" i="5"/>
  <c r="R235" i="5" s="1"/>
  <c r="V235" i="5" s="1"/>
  <c r="P114" i="5"/>
  <c r="R114" i="5" s="1"/>
  <c r="V114" i="5" s="1"/>
  <c r="P220" i="5"/>
  <c r="R220" i="5" s="1"/>
  <c r="V220" i="5" s="1"/>
  <c r="P156" i="5"/>
  <c r="R156" i="5" s="1"/>
  <c r="V156" i="5" s="1"/>
  <c r="P92" i="5"/>
  <c r="R92" i="5" s="1"/>
  <c r="V92" i="5" s="1"/>
  <c r="P28" i="5"/>
  <c r="R28" i="5" s="1"/>
  <c r="V28" i="5" s="1"/>
  <c r="P15" i="5"/>
  <c r="R15" i="5" s="1"/>
  <c r="V15" i="5" s="1"/>
  <c r="P97" i="5"/>
  <c r="R97" i="5" s="1"/>
  <c r="V97" i="5" s="1"/>
  <c r="P152" i="5"/>
  <c r="R152" i="5" s="1"/>
  <c r="V152" i="5" s="1"/>
  <c r="P63" i="5"/>
  <c r="R63" i="5" s="1"/>
  <c r="V63" i="5" s="1"/>
  <c r="P94" i="5"/>
  <c r="R94" i="5" s="1"/>
  <c r="V94" i="5" s="1"/>
  <c r="P165" i="5"/>
  <c r="R165" i="5" s="1"/>
  <c r="V165" i="5" s="1"/>
  <c r="P188" i="5"/>
  <c r="R188" i="5" s="1"/>
  <c r="V188" i="5" s="1"/>
  <c r="P211" i="5"/>
  <c r="R211" i="5" s="1"/>
  <c r="V211" i="5" s="1"/>
  <c r="P25" i="5"/>
  <c r="R25" i="5" s="1"/>
  <c r="V25" i="5" s="1"/>
  <c r="P80" i="5"/>
  <c r="R80" i="5" s="1"/>
  <c r="V80" i="5" s="1"/>
  <c r="P119" i="5"/>
  <c r="R119" i="5" s="1"/>
  <c r="V119" i="5" s="1"/>
  <c r="P150" i="5"/>
  <c r="R150" i="5" s="1"/>
  <c r="V150" i="5" s="1"/>
  <c r="P221" i="5"/>
  <c r="R221" i="5" s="1"/>
  <c r="V221" i="5" s="1"/>
  <c r="P93" i="5"/>
  <c r="R93" i="5" s="1"/>
  <c r="V93" i="5" s="1"/>
  <c r="P244" i="5"/>
  <c r="R244" i="5" s="1"/>
  <c r="V244" i="5" s="1"/>
  <c r="F93" i="1"/>
  <c r="F80" i="1"/>
  <c r="F180" i="1"/>
  <c r="F234" i="1"/>
  <c r="F124" i="1"/>
  <c r="F25" i="1"/>
  <c r="F16" i="1"/>
  <c r="P242" i="5"/>
  <c r="R242" i="5" s="1"/>
  <c r="V242" i="5" s="1"/>
  <c r="P249" i="5"/>
  <c r="R249" i="5" s="1"/>
  <c r="V249" i="5" s="1"/>
  <c r="P185" i="5"/>
  <c r="R185" i="5" s="1"/>
  <c r="V185" i="5" s="1"/>
  <c r="P121" i="5"/>
  <c r="R121" i="5" s="1"/>
  <c r="V121" i="5" s="1"/>
  <c r="P57" i="5"/>
  <c r="R57" i="5" s="1"/>
  <c r="V57" i="5" s="1"/>
  <c r="P203" i="5"/>
  <c r="R203" i="5" s="1"/>
  <c r="V203" i="5" s="1"/>
  <c r="P186" i="5"/>
  <c r="R186" i="5" s="1"/>
  <c r="V186" i="5" s="1"/>
  <c r="P240" i="5"/>
  <c r="R240" i="5" s="1"/>
  <c r="V240" i="5" s="1"/>
  <c r="P176" i="5"/>
  <c r="R176" i="5" s="1"/>
  <c r="V176" i="5" s="1"/>
  <c r="P112" i="5"/>
  <c r="R112" i="5" s="1"/>
  <c r="V112" i="5" s="1"/>
  <c r="P48" i="5"/>
  <c r="R48" i="5" s="1"/>
  <c r="V48" i="5" s="1"/>
  <c r="P139" i="5"/>
  <c r="R139" i="5" s="1"/>
  <c r="V139" i="5" s="1"/>
  <c r="P215" i="5"/>
  <c r="R215" i="5" s="1"/>
  <c r="V215" i="5" s="1"/>
  <c r="P151" i="5"/>
  <c r="R151" i="5" s="1"/>
  <c r="V151" i="5" s="1"/>
  <c r="P88" i="5"/>
  <c r="R88" i="5" s="1"/>
  <c r="V88" i="5" s="1"/>
  <c r="P23" i="5"/>
  <c r="R23" i="5" s="1"/>
  <c r="V23" i="5" s="1"/>
  <c r="P35" i="5"/>
  <c r="R35" i="5" s="1"/>
  <c r="V35" i="5" s="1"/>
  <c r="P246" i="5"/>
  <c r="R246" i="5" s="1"/>
  <c r="V246" i="5" s="1"/>
  <c r="P182" i="5"/>
  <c r="R182" i="5" s="1"/>
  <c r="V182" i="5" s="1"/>
  <c r="P118" i="5"/>
  <c r="R118" i="5" s="1"/>
  <c r="V118" i="5" s="1"/>
  <c r="P54" i="5"/>
  <c r="R54" i="5" s="1"/>
  <c r="V54" i="5" s="1"/>
  <c r="P163" i="5"/>
  <c r="R163" i="5" s="1"/>
  <c r="V163" i="5" s="1"/>
  <c r="P253" i="5"/>
  <c r="R253" i="5" s="1"/>
  <c r="V253" i="5" s="1"/>
  <c r="P189" i="5"/>
  <c r="R189" i="5" s="1"/>
  <c r="V189" i="5" s="1"/>
  <c r="P125" i="5"/>
  <c r="R125" i="5" s="1"/>
  <c r="V125" i="5" s="1"/>
  <c r="P61" i="5"/>
  <c r="R61" i="5" s="1"/>
  <c r="V61" i="5" s="1"/>
  <c r="P171" i="5"/>
  <c r="R171" i="5" s="1"/>
  <c r="V171" i="5" s="1"/>
  <c r="P74" i="5"/>
  <c r="R74" i="5" s="1"/>
  <c r="V74" i="5" s="1"/>
  <c r="P212" i="5"/>
  <c r="R212" i="5" s="1"/>
  <c r="V212" i="5" s="1"/>
  <c r="P148" i="5"/>
  <c r="R148" i="5" s="1"/>
  <c r="V148" i="5" s="1"/>
  <c r="P84" i="5"/>
  <c r="R84" i="5" s="1"/>
  <c r="V84" i="5" s="1"/>
  <c r="P20" i="5"/>
  <c r="R20" i="5" s="1"/>
  <c r="V20" i="5" s="1"/>
  <c r="P122" i="5"/>
  <c r="R122" i="5" s="1"/>
  <c r="V122" i="5" s="1"/>
  <c r="P255" i="5"/>
  <c r="R255" i="5" s="1"/>
  <c r="V255" i="5" s="1"/>
  <c r="P37" i="5"/>
  <c r="R37" i="5" s="1"/>
  <c r="V37" i="5" s="1"/>
  <c r="P89" i="5"/>
  <c r="R89" i="5" s="1"/>
  <c r="V89" i="5" s="1"/>
  <c r="P218" i="5"/>
  <c r="R218" i="5" s="1"/>
  <c r="V218" i="5" s="1"/>
  <c r="F247" i="1"/>
  <c r="H247" i="1" s="1"/>
  <c r="F89" i="1"/>
  <c r="F63" i="1"/>
  <c r="H63" i="1" s="1"/>
  <c r="F162" i="1"/>
  <c r="H162" i="1" s="1"/>
  <c r="F94" i="1"/>
  <c r="F153" i="1"/>
  <c r="F116" i="1"/>
  <c r="F219" i="1"/>
  <c r="F217" i="1"/>
  <c r="F144" i="1"/>
  <c r="H144" i="1" s="1"/>
  <c r="F33" i="1"/>
  <c r="F24" i="1"/>
  <c r="P210" i="5"/>
  <c r="R210" i="5" s="1"/>
  <c r="V210" i="5" s="1"/>
  <c r="P241" i="5"/>
  <c r="R241" i="5" s="1"/>
  <c r="V241" i="5" s="1"/>
  <c r="P177" i="5"/>
  <c r="R177" i="5" s="1"/>
  <c r="V177" i="5" s="1"/>
  <c r="P113" i="5"/>
  <c r="R113" i="5" s="1"/>
  <c r="V113" i="5" s="1"/>
  <c r="P49" i="5"/>
  <c r="R49" i="5" s="1"/>
  <c r="V49" i="5" s="1"/>
  <c r="P179" i="5"/>
  <c r="R179" i="5" s="1"/>
  <c r="V179" i="5" s="1"/>
  <c r="P154" i="5"/>
  <c r="R154" i="5" s="1"/>
  <c r="V154" i="5" s="1"/>
  <c r="P232" i="5"/>
  <c r="R232" i="5" s="1"/>
  <c r="V232" i="5" s="1"/>
  <c r="P168" i="5"/>
  <c r="R168" i="5" s="1"/>
  <c r="V168" i="5" s="1"/>
  <c r="P104" i="5"/>
  <c r="R104" i="5" s="1"/>
  <c r="V104" i="5" s="1"/>
  <c r="P40" i="5"/>
  <c r="R40" i="5" s="1"/>
  <c r="V40" i="5" s="1"/>
  <c r="P43" i="5"/>
  <c r="R43" i="5" s="1"/>
  <c r="V43" i="5" s="1"/>
  <c r="P207" i="5"/>
  <c r="R207" i="5" s="1"/>
  <c r="V207" i="5" s="1"/>
  <c r="P143" i="5"/>
  <c r="R143" i="5" s="1"/>
  <c r="V143" i="5" s="1"/>
  <c r="P79" i="5"/>
  <c r="R79" i="5" s="1"/>
  <c r="V79" i="5" s="1"/>
  <c r="P7" i="5"/>
  <c r="R7" i="5" s="1"/>
  <c r="V7" i="5" s="1"/>
  <c r="P250" i="5"/>
  <c r="R250" i="5" s="1"/>
  <c r="V250" i="5" s="1"/>
  <c r="P238" i="5"/>
  <c r="R238" i="5" s="1"/>
  <c r="V238" i="5" s="1"/>
  <c r="P174" i="5"/>
  <c r="R174" i="5" s="1"/>
  <c r="V174" i="5" s="1"/>
  <c r="P110" i="5"/>
  <c r="R110" i="5" s="1"/>
  <c r="V110" i="5" s="1"/>
  <c r="P46" i="5"/>
  <c r="R46" i="5" s="1"/>
  <c r="V46" i="5" s="1"/>
  <c r="P131" i="5"/>
  <c r="R131" i="5" s="1"/>
  <c r="V131" i="5" s="1"/>
  <c r="P245" i="5"/>
  <c r="R245" i="5" s="1"/>
  <c r="V245" i="5" s="1"/>
  <c r="P181" i="5"/>
  <c r="R181" i="5" s="1"/>
  <c r="V181" i="5" s="1"/>
  <c r="P117" i="5"/>
  <c r="R117" i="5" s="1"/>
  <c r="V117" i="5" s="1"/>
  <c r="P53" i="5"/>
  <c r="R53" i="5" s="1"/>
  <c r="V53" i="5" s="1"/>
  <c r="P107" i="5"/>
  <c r="R107" i="5" s="1"/>
  <c r="V107" i="5" s="1"/>
  <c r="P26" i="5"/>
  <c r="R26" i="5" s="1"/>
  <c r="V26" i="5" s="1"/>
  <c r="P204" i="5"/>
  <c r="R204" i="5" s="1"/>
  <c r="V204" i="5" s="1"/>
  <c r="P140" i="5"/>
  <c r="R140" i="5" s="1"/>
  <c r="V140" i="5" s="1"/>
  <c r="P76" i="5"/>
  <c r="R76" i="5" s="1"/>
  <c r="V76" i="5" s="1"/>
  <c r="P12" i="5"/>
  <c r="R12" i="5" s="1"/>
  <c r="V12" i="5" s="1"/>
  <c r="P225" i="5"/>
  <c r="R225" i="5" s="1"/>
  <c r="V225" i="5" s="1"/>
  <c r="P216" i="5"/>
  <c r="R216" i="5" s="1"/>
  <c r="V216" i="5" s="1"/>
  <c r="P162" i="5"/>
  <c r="R162" i="5" s="1"/>
  <c r="V162" i="5" s="1"/>
  <c r="P252" i="5"/>
  <c r="R252" i="5" s="1"/>
  <c r="V252" i="5" s="1"/>
  <c r="P144" i="5"/>
  <c r="R144" i="5" s="1"/>
  <c r="V144" i="5" s="1"/>
  <c r="P29" i="5"/>
  <c r="R29" i="5" s="1"/>
  <c r="V29" i="5" s="1"/>
  <c r="F252" i="1"/>
  <c r="H252" i="1" s="1"/>
  <c r="F188" i="1"/>
  <c r="F183" i="1"/>
  <c r="F101" i="1"/>
  <c r="H101" i="1" s="1"/>
  <c r="F87" i="1"/>
  <c r="F119" i="1"/>
  <c r="F52" i="1"/>
  <c r="H52" i="1" s="1"/>
  <c r="F208" i="1"/>
  <c r="F15" i="1"/>
  <c r="H15" i="1" s="1"/>
  <c r="F66" i="1"/>
  <c r="F34" i="1"/>
  <c r="P170" i="5"/>
  <c r="R170" i="5" s="1"/>
  <c r="V170" i="5" s="1"/>
  <c r="P233" i="5"/>
  <c r="R233" i="5" s="1"/>
  <c r="V233" i="5" s="1"/>
  <c r="P169" i="5"/>
  <c r="R169" i="5" s="1"/>
  <c r="V169" i="5" s="1"/>
  <c r="P105" i="5"/>
  <c r="R105" i="5" s="1"/>
  <c r="V105" i="5" s="1"/>
  <c r="P41" i="5"/>
  <c r="R41" i="5" s="1"/>
  <c r="V41" i="5" s="1"/>
  <c r="P147" i="5"/>
  <c r="R147" i="5" s="1"/>
  <c r="V147" i="5" s="1"/>
  <c r="P106" i="5"/>
  <c r="R106" i="5" s="1"/>
  <c r="V106" i="5" s="1"/>
  <c r="P224" i="5"/>
  <c r="R224" i="5" s="1"/>
  <c r="V224" i="5" s="1"/>
  <c r="P160" i="5"/>
  <c r="R160" i="5" s="1"/>
  <c r="V160" i="5" s="1"/>
  <c r="P96" i="5"/>
  <c r="R96" i="5" s="1"/>
  <c r="V96" i="5" s="1"/>
  <c r="P32" i="5"/>
  <c r="R32" i="5" s="1"/>
  <c r="V32" i="5" s="1"/>
  <c r="P90" i="5"/>
  <c r="R90" i="5" s="1"/>
  <c r="V90" i="5" s="1"/>
  <c r="P199" i="5"/>
  <c r="R199" i="5" s="1"/>
  <c r="V199" i="5" s="1"/>
  <c r="P135" i="5"/>
  <c r="R135" i="5" s="1"/>
  <c r="V135" i="5" s="1"/>
  <c r="P71" i="5"/>
  <c r="R71" i="5" s="1"/>
  <c r="V71" i="5" s="1"/>
  <c r="P259" i="5"/>
  <c r="R259" i="5" s="1"/>
  <c r="V259" i="5" s="1"/>
  <c r="P202" i="5"/>
  <c r="R202" i="5" s="1"/>
  <c r="V202" i="5" s="1"/>
  <c r="P230" i="5"/>
  <c r="R230" i="5" s="1"/>
  <c r="V230" i="5" s="1"/>
  <c r="P166" i="5"/>
  <c r="R166" i="5" s="1"/>
  <c r="V166" i="5" s="1"/>
  <c r="P102" i="5"/>
  <c r="R102" i="5" s="1"/>
  <c r="V102" i="5" s="1"/>
  <c r="P38" i="5"/>
  <c r="R38" i="5" s="1"/>
  <c r="V38" i="5" s="1"/>
  <c r="P83" i="5"/>
  <c r="R83" i="5" s="1"/>
  <c r="V83" i="5" s="1"/>
  <c r="P237" i="5"/>
  <c r="R237" i="5" s="1"/>
  <c r="V237" i="5" s="1"/>
  <c r="P173" i="5"/>
  <c r="R173" i="5" s="1"/>
  <c r="V173" i="5" s="1"/>
  <c r="P109" i="5"/>
  <c r="R109" i="5" s="1"/>
  <c r="V109" i="5" s="1"/>
  <c r="P45" i="5"/>
  <c r="R45" i="5" s="1"/>
  <c r="V45" i="5" s="1"/>
  <c r="P67" i="5"/>
  <c r="R67" i="5" s="1"/>
  <c r="V67" i="5" s="1"/>
  <c r="P260" i="5"/>
  <c r="R260" i="5" s="1"/>
  <c r="V260" i="5" s="1"/>
  <c r="P196" i="5"/>
  <c r="R196" i="5" s="1"/>
  <c r="V196" i="5" s="1"/>
  <c r="P132" i="5"/>
  <c r="R132" i="5" s="1"/>
  <c r="V132" i="5" s="1"/>
  <c r="P68" i="5"/>
  <c r="R68" i="5" s="1"/>
  <c r="V68" i="5" s="1"/>
  <c r="F113" i="1"/>
  <c r="V172" i="7"/>
  <c r="X172" i="7" s="1"/>
  <c r="AB172" i="7" s="1"/>
  <c r="V211" i="7"/>
  <c r="X211" i="7" s="1"/>
  <c r="AB211" i="7" s="1"/>
  <c r="V161" i="7"/>
  <c r="X161" i="7" s="1"/>
  <c r="AB161" i="7" s="1"/>
  <c r="M263" i="7"/>
  <c r="D263" i="1"/>
  <c r="L261" i="5"/>
  <c r="L263" i="5" s="1"/>
  <c r="N5" i="5"/>
  <c r="F5" i="1"/>
  <c r="T5" i="7"/>
  <c r="V5" i="7" s="1"/>
  <c r="E5" i="1"/>
  <c r="R261" i="7"/>
  <c r="R263" i="7" s="1"/>
  <c r="H165" i="1" l="1"/>
  <c r="H147" i="1"/>
  <c r="H39" i="1"/>
  <c r="H16" i="1"/>
  <c r="H170" i="1"/>
  <c r="H61" i="1"/>
  <c r="H135" i="1"/>
  <c r="H209" i="1"/>
  <c r="H119" i="1"/>
  <c r="H219" i="1"/>
  <c r="H234" i="1"/>
  <c r="H71" i="1"/>
  <c r="H237" i="1"/>
  <c r="H111" i="1"/>
  <c r="H201" i="1"/>
  <c r="H251" i="1"/>
  <c r="S251" i="1" s="1"/>
  <c r="H151" i="1"/>
  <c r="H197" i="1"/>
  <c r="H26" i="1"/>
  <c r="H216" i="1"/>
  <c r="H222" i="1"/>
  <c r="H202" i="1"/>
  <c r="H72" i="1"/>
  <c r="H21" i="1"/>
  <c r="H134" i="1"/>
  <c r="H133" i="1"/>
  <c r="H66" i="1"/>
  <c r="H24" i="1"/>
  <c r="H82" i="1"/>
  <c r="H255" i="1"/>
  <c r="H152" i="1"/>
  <c r="H130" i="1"/>
  <c r="S130" i="1" s="1"/>
  <c r="H85" i="1"/>
  <c r="H37" i="1"/>
  <c r="H150" i="1"/>
  <c r="H10" i="1"/>
  <c r="H136" i="1"/>
  <c r="H154" i="1"/>
  <c r="H213" i="1"/>
  <c r="H57" i="1"/>
  <c r="H187" i="1"/>
  <c r="H248" i="1"/>
  <c r="H20" i="1"/>
  <c r="H117" i="1"/>
  <c r="H180" i="1"/>
  <c r="H244" i="1"/>
  <c r="H96" i="1"/>
  <c r="H149" i="1"/>
  <c r="H139" i="1"/>
  <c r="H189" i="1"/>
  <c r="H34" i="1"/>
  <c r="H183" i="1"/>
  <c r="H93" i="1"/>
  <c r="H29" i="1"/>
  <c r="H211" i="1"/>
  <c r="H102" i="1"/>
  <c r="H230" i="1"/>
  <c r="H172" i="1"/>
  <c r="H98" i="1"/>
  <c r="H221" i="1"/>
  <c r="H238" i="1"/>
  <c r="H228" i="1"/>
  <c r="H121" i="1"/>
  <c r="H143" i="1"/>
  <c r="H208" i="1"/>
  <c r="H115" i="1"/>
  <c r="H30" i="1"/>
  <c r="D30" i="8" s="1"/>
  <c r="H70" i="1"/>
  <c r="H256" i="1"/>
  <c r="H257" i="1"/>
  <c r="H114" i="1"/>
  <c r="H53" i="1"/>
  <c r="H7" i="1"/>
  <c r="H68" i="1"/>
  <c r="H200" i="1"/>
  <c r="H155" i="1"/>
  <c r="H179" i="1"/>
  <c r="H108" i="1"/>
  <c r="H131" i="1"/>
  <c r="H91" i="1"/>
  <c r="H161" i="1"/>
  <c r="H166" i="1"/>
  <c r="H224" i="1"/>
  <c r="H49" i="1"/>
  <c r="H56" i="1"/>
  <c r="H225" i="1"/>
  <c r="H11" i="1"/>
  <c r="H41" i="1"/>
  <c r="H184" i="1"/>
  <c r="H206" i="1"/>
  <c r="H217" i="1"/>
  <c r="H83" i="1"/>
  <c r="H8" i="1"/>
  <c r="H145" i="1"/>
  <c r="H241" i="1"/>
  <c r="S241" i="1" s="1"/>
  <c r="H36" i="1"/>
  <c r="H13" i="1"/>
  <c r="H195" i="1"/>
  <c r="H164" i="1"/>
  <c r="H120" i="1"/>
  <c r="H220" i="1"/>
  <c r="H48" i="1"/>
  <c r="H92" i="1"/>
  <c r="H245" i="1"/>
  <c r="H250" i="1"/>
  <c r="H158" i="1"/>
  <c r="H124" i="1"/>
  <c r="H227" i="1"/>
  <c r="H55" i="1"/>
  <c r="H175" i="1"/>
  <c r="H44" i="1"/>
  <c r="H207" i="1"/>
  <c r="H182" i="1"/>
  <c r="H64" i="1"/>
  <c r="H95" i="1"/>
  <c r="H46" i="1"/>
  <c r="H173" i="1"/>
  <c r="D173" i="8" s="1"/>
  <c r="H40" i="1"/>
  <c r="H126" i="1"/>
  <c r="H97" i="1"/>
  <c r="H67" i="1"/>
  <c r="H78" i="1"/>
  <c r="H198" i="1"/>
  <c r="H75" i="1"/>
  <c r="H69" i="1"/>
  <c r="H190" i="1"/>
  <c r="H12" i="1"/>
  <c r="S12" i="1" s="1"/>
  <c r="H90" i="1"/>
  <c r="H153" i="1"/>
  <c r="H80" i="1"/>
  <c r="H33" i="1"/>
  <c r="H260" i="1"/>
  <c r="H58" i="1"/>
  <c r="H76" i="1"/>
  <c r="H100" i="1"/>
  <c r="H113" i="1"/>
  <c r="H94" i="1"/>
  <c r="H191" i="1"/>
  <c r="H22" i="1"/>
  <c r="H60" i="1"/>
  <c r="H47" i="1"/>
  <c r="H210" i="1"/>
  <c r="H174" i="1"/>
  <c r="H31" i="1"/>
  <c r="H193" i="1"/>
  <c r="H223" i="1"/>
  <c r="H79" i="1"/>
  <c r="H140" i="1"/>
  <c r="H188" i="1"/>
  <c r="H169" i="1"/>
  <c r="H132" i="1"/>
  <c r="H239" i="1"/>
  <c r="H99" i="1"/>
  <c r="H235" i="1"/>
  <c r="H163" i="1"/>
  <c r="H203" i="1"/>
  <c r="H32" i="1"/>
  <c r="H103" i="1"/>
  <c r="H62" i="1"/>
  <c r="H215" i="1"/>
  <c r="H19" i="1"/>
  <c r="H123" i="1"/>
  <c r="H236" i="1"/>
  <c r="H88" i="1"/>
  <c r="H240" i="1"/>
  <c r="H35" i="1"/>
  <c r="H118" i="1"/>
  <c r="H232" i="1"/>
  <c r="H194" i="1"/>
  <c r="H87" i="1"/>
  <c r="H116" i="1"/>
  <c r="H106" i="1"/>
  <c r="H51" i="1"/>
  <c r="H231" i="1"/>
  <c r="H185" i="1"/>
  <c r="H27" i="1"/>
  <c r="H125" i="1"/>
  <c r="H178" i="1"/>
  <c r="H168" i="1"/>
  <c r="H42" i="1"/>
  <c r="H14" i="1"/>
  <c r="H242" i="1"/>
  <c r="D242" i="8" s="1"/>
  <c r="H129" i="1"/>
  <c r="H171" i="1"/>
  <c r="H110" i="1"/>
  <c r="H212" i="1"/>
  <c r="H141" i="1"/>
  <c r="H249" i="1"/>
  <c r="H109" i="1"/>
  <c r="H9" i="1"/>
  <c r="H146" i="1"/>
  <c r="H176" i="1"/>
  <c r="H112" i="1"/>
  <c r="H214" i="1"/>
  <c r="H86" i="1"/>
  <c r="H104" i="1"/>
  <c r="J104" i="1" s="1"/>
  <c r="H253" i="1"/>
  <c r="D253" i="8" s="1"/>
  <c r="H89" i="1"/>
  <c r="J89" i="1" s="1"/>
  <c r="H25" i="1"/>
  <c r="H177" i="1"/>
  <c r="H74" i="1"/>
  <c r="T77" i="5"/>
  <c r="T29" i="5"/>
  <c r="T133" i="5"/>
  <c r="T178" i="5"/>
  <c r="T151" i="5"/>
  <c r="T166" i="5"/>
  <c r="T210" i="5"/>
  <c r="T171" i="5"/>
  <c r="T19" i="5"/>
  <c r="T144" i="5"/>
  <c r="T154" i="5"/>
  <c r="T139" i="5"/>
  <c r="T229" i="5"/>
  <c r="T53" i="5"/>
  <c r="T249" i="5"/>
  <c r="T116" i="5"/>
  <c r="T45" i="5"/>
  <c r="T69" i="5"/>
  <c r="T32" i="5"/>
  <c r="T76" i="5"/>
  <c r="T125" i="5"/>
  <c r="T221" i="5"/>
  <c r="T165" i="5"/>
  <c r="T164" i="5"/>
  <c r="T118" i="5"/>
  <c r="T7" i="5"/>
  <c r="T113" i="5"/>
  <c r="T31" i="5"/>
  <c r="T6" i="5"/>
  <c r="T71" i="5"/>
  <c r="T48" i="5"/>
  <c r="T248" i="5"/>
  <c r="T207" i="5"/>
  <c r="T26" i="5"/>
  <c r="T79" i="5"/>
  <c r="T51" i="5"/>
  <c r="T18" i="5"/>
  <c r="T213" i="5"/>
  <c r="T10" i="5"/>
  <c r="T24" i="5"/>
  <c r="T67" i="5"/>
  <c r="T169" i="5"/>
  <c r="T225" i="5"/>
  <c r="T168" i="5"/>
  <c r="T255" i="5"/>
  <c r="T182" i="5"/>
  <c r="T112" i="5"/>
  <c r="T93" i="5"/>
  <c r="T63" i="5"/>
  <c r="T167" i="5"/>
  <c r="T222" i="5"/>
  <c r="T55" i="5"/>
  <c r="T60" i="5"/>
  <c r="T66" i="5"/>
  <c r="T206" i="5"/>
  <c r="T129" i="5"/>
  <c r="T194" i="5"/>
  <c r="T8" i="5"/>
  <c r="T101" i="5"/>
  <c r="T12" i="5"/>
  <c r="T250" i="5"/>
  <c r="T232" i="5"/>
  <c r="T74" i="5"/>
  <c r="T246" i="5"/>
  <c r="T121" i="5"/>
  <c r="T211" i="5"/>
  <c r="T114" i="5"/>
  <c r="T9" i="5"/>
  <c r="T247" i="5"/>
  <c r="T148" i="5"/>
  <c r="T88" i="5"/>
  <c r="T203" i="5"/>
  <c r="T209" i="5"/>
  <c r="T68" i="5"/>
  <c r="T109" i="5"/>
  <c r="T106" i="5"/>
  <c r="T252" i="5"/>
  <c r="T107" i="5"/>
  <c r="T46" i="5"/>
  <c r="T43" i="5"/>
  <c r="T177" i="5"/>
  <c r="T20" i="5"/>
  <c r="T163" i="5"/>
  <c r="T240" i="5"/>
  <c r="T16" i="5"/>
  <c r="T58" i="5"/>
  <c r="T34" i="5"/>
  <c r="T47" i="5"/>
  <c r="T72" i="5"/>
  <c r="T52" i="5"/>
  <c r="T187" i="5"/>
  <c r="T185" i="5"/>
  <c r="T204" i="5"/>
  <c r="T174" i="5"/>
  <c r="T49" i="5"/>
  <c r="T173" i="5"/>
  <c r="T162" i="5"/>
  <c r="T110" i="5"/>
  <c r="T40" i="5"/>
  <c r="T89" i="5"/>
  <c r="T84" i="5"/>
  <c r="T23" i="5"/>
  <c r="T186" i="5"/>
  <c r="T150" i="5"/>
  <c r="T28" i="5"/>
  <c r="T126" i="5"/>
  <c r="T128" i="5"/>
  <c r="T44" i="5"/>
  <c r="T142" i="5"/>
  <c r="T111" i="5"/>
  <c r="T145" i="5"/>
  <c r="T219" i="5"/>
  <c r="T260" i="5"/>
  <c r="T102" i="5"/>
  <c r="T259" i="5"/>
  <c r="T90" i="5"/>
  <c r="T224" i="5"/>
  <c r="T105" i="5"/>
  <c r="T245" i="5"/>
  <c r="T61" i="5"/>
  <c r="T25" i="5"/>
  <c r="T94" i="5"/>
  <c r="T15" i="5"/>
  <c r="T220" i="5"/>
  <c r="T62" i="5"/>
  <c r="T75" i="5"/>
  <c r="T223" i="5"/>
  <c r="T184" i="5"/>
  <c r="T65" i="5"/>
  <c r="T27" i="5"/>
  <c r="T195" i="5"/>
  <c r="T191" i="5"/>
  <c r="T100" i="5"/>
  <c r="T13" i="5"/>
  <c r="T138" i="5"/>
  <c r="T198" i="5"/>
  <c r="T103" i="5"/>
  <c r="T64" i="5"/>
  <c r="T258" i="5"/>
  <c r="T201" i="5"/>
  <c r="T183" i="5"/>
  <c r="T11" i="5"/>
  <c r="T33" i="5"/>
  <c r="T236" i="5"/>
  <c r="T149" i="5"/>
  <c r="T78" i="5"/>
  <c r="T155" i="5"/>
  <c r="T239" i="5"/>
  <c r="T200" i="5"/>
  <c r="T81" i="5"/>
  <c r="T99" i="5"/>
  <c r="T214" i="5"/>
  <c r="T153" i="5"/>
  <c r="T30" i="5"/>
  <c r="T237" i="5"/>
  <c r="T197" i="5"/>
  <c r="T216" i="5"/>
  <c r="T140" i="5"/>
  <c r="T131" i="5"/>
  <c r="T238" i="5"/>
  <c r="T143" i="5"/>
  <c r="T104" i="5"/>
  <c r="T179" i="5"/>
  <c r="T241" i="5"/>
  <c r="T218" i="5"/>
  <c r="T122" i="5"/>
  <c r="T212" i="5"/>
  <c r="T54" i="5"/>
  <c r="T35" i="5"/>
  <c r="T215" i="5"/>
  <c r="T176" i="5"/>
  <c r="T57" i="5"/>
  <c r="T242" i="5"/>
  <c r="T157" i="5"/>
  <c r="T132" i="5"/>
  <c r="T83" i="5"/>
  <c r="T230" i="5"/>
  <c r="T135" i="5"/>
  <c r="T96" i="5"/>
  <c r="T147" i="5"/>
  <c r="T233" i="5"/>
  <c r="T117" i="5"/>
  <c r="T189" i="5"/>
  <c r="T244" i="5"/>
  <c r="T119" i="5"/>
  <c r="T188" i="5"/>
  <c r="T152" i="5"/>
  <c r="T92" i="5"/>
  <c r="T235" i="5"/>
  <c r="T50" i="5"/>
  <c r="T190" i="5"/>
  <c r="T95" i="5"/>
  <c r="T56" i="5"/>
  <c r="T226" i="5"/>
  <c r="T193" i="5"/>
  <c r="T180" i="5"/>
  <c r="T91" i="5"/>
  <c r="T161" i="5"/>
  <c r="T228" i="5"/>
  <c r="T141" i="5"/>
  <c r="T70" i="5"/>
  <c r="T123" i="5"/>
  <c r="T231" i="5"/>
  <c r="T192" i="5"/>
  <c r="T73" i="5"/>
  <c r="T59" i="5"/>
  <c r="T22" i="5"/>
  <c r="T217" i="5"/>
  <c r="T127" i="5"/>
  <c r="T108" i="5"/>
  <c r="T21" i="5"/>
  <c r="T196" i="5"/>
  <c r="T38" i="5"/>
  <c r="T202" i="5"/>
  <c r="T199" i="5"/>
  <c r="T160" i="5"/>
  <c r="T41" i="5"/>
  <c r="T170" i="5"/>
  <c r="T181" i="5"/>
  <c r="T37" i="5"/>
  <c r="T253" i="5"/>
  <c r="T80" i="5"/>
  <c r="T97" i="5"/>
  <c r="T156" i="5"/>
  <c r="T227" i="5"/>
  <c r="T254" i="5"/>
  <c r="T159" i="5"/>
  <c r="T120" i="5"/>
  <c r="T251" i="5"/>
  <c r="T257" i="5"/>
  <c r="T87" i="5"/>
  <c r="T82" i="5"/>
  <c r="T158" i="5"/>
  <c r="T36" i="5"/>
  <c r="T146" i="5"/>
  <c r="T205" i="5"/>
  <c r="T134" i="5"/>
  <c r="T39" i="5"/>
  <c r="T243" i="5"/>
  <c r="T256" i="5"/>
  <c r="T137" i="5"/>
  <c r="T130" i="5"/>
  <c r="T124" i="5"/>
  <c r="T85" i="5"/>
  <c r="T172" i="5"/>
  <c r="T86" i="5"/>
  <c r="T14" i="5"/>
  <c r="T98" i="5"/>
  <c r="T175" i="5"/>
  <c r="T136" i="5"/>
  <c r="T17" i="5"/>
  <c r="T42" i="5"/>
  <c r="T234" i="5"/>
  <c r="T208" i="5"/>
  <c r="T115" i="5"/>
  <c r="Z171" i="7"/>
  <c r="Z204" i="7"/>
  <c r="Z54" i="7"/>
  <c r="Z76" i="7"/>
  <c r="Z192" i="7"/>
  <c r="Z136" i="7"/>
  <c r="Z224" i="7"/>
  <c r="Z183" i="7"/>
  <c r="Z236" i="7"/>
  <c r="Z176" i="7"/>
  <c r="Z35" i="7"/>
  <c r="Z188" i="7"/>
  <c r="Z160" i="7"/>
  <c r="Z52" i="7"/>
  <c r="Z48" i="7"/>
  <c r="Z215" i="7"/>
  <c r="Z216" i="7"/>
  <c r="Z235" i="7"/>
  <c r="Z122" i="7"/>
  <c r="Z174" i="7"/>
  <c r="Z256" i="7"/>
  <c r="Z49" i="7"/>
  <c r="Z29" i="7"/>
  <c r="Z46" i="7"/>
  <c r="Z99" i="7"/>
  <c r="Z23" i="7"/>
  <c r="Z170" i="7"/>
  <c r="Z214" i="7"/>
  <c r="Z232" i="7"/>
  <c r="Z8" i="7"/>
  <c r="Z208" i="7"/>
  <c r="Z193" i="7"/>
  <c r="Z95" i="7"/>
  <c r="Z19" i="7"/>
  <c r="Z221" i="7"/>
  <c r="Z7" i="7"/>
  <c r="Z210" i="7"/>
  <c r="Z242" i="7"/>
  <c r="Z226" i="7"/>
  <c r="Z78" i="7"/>
  <c r="Z91" i="7"/>
  <c r="Z114" i="7"/>
  <c r="Z199" i="7"/>
  <c r="Z219" i="7"/>
  <c r="Z17" i="7"/>
  <c r="Z81" i="7"/>
  <c r="Z67" i="7"/>
  <c r="Z206" i="7"/>
  <c r="Z228" i="7"/>
  <c r="Z162" i="7"/>
  <c r="Z254" i="7"/>
  <c r="Z220" i="7"/>
  <c r="Z115" i="7"/>
  <c r="Z33" i="7"/>
  <c r="Z252" i="7"/>
  <c r="Z70" i="7"/>
  <c r="Z205" i="7"/>
  <c r="Z12" i="7"/>
  <c r="Z26" i="7"/>
  <c r="Z96" i="7"/>
  <c r="Z132" i="7"/>
  <c r="Z152" i="7"/>
  <c r="Z243" i="7"/>
  <c r="Z112" i="7"/>
  <c r="Z126" i="7"/>
  <c r="Z16" i="7"/>
  <c r="Z260" i="7"/>
  <c r="Z218" i="7"/>
  <c r="Z244" i="7"/>
  <c r="Z250" i="7"/>
  <c r="Z212" i="7"/>
  <c r="Z187" i="7"/>
  <c r="Z71" i="7"/>
  <c r="Z239" i="7"/>
  <c r="Z85" i="7"/>
  <c r="Z163" i="7"/>
  <c r="Z158" i="7"/>
  <c r="Z133" i="7"/>
  <c r="Z72" i="7"/>
  <c r="Z191" i="7"/>
  <c r="Z137" i="7"/>
  <c r="Z251" i="7"/>
  <c r="Z109" i="7"/>
  <c r="Z103" i="7"/>
  <c r="Z201" i="7"/>
  <c r="Z154" i="7"/>
  <c r="Z130" i="7"/>
  <c r="Z20" i="7"/>
  <c r="Z222" i="7"/>
  <c r="Z180" i="7"/>
  <c r="Z57" i="7"/>
  <c r="Z128" i="7"/>
  <c r="Z117" i="7"/>
  <c r="Z22" i="7"/>
  <c r="Z151" i="7"/>
  <c r="Z93" i="7"/>
  <c r="Z124" i="7"/>
  <c r="Z258" i="7"/>
  <c r="Z77" i="7"/>
  <c r="Z110" i="7"/>
  <c r="Z13" i="7"/>
  <c r="Z28" i="7"/>
  <c r="Z197" i="7"/>
  <c r="Z169" i="7"/>
  <c r="Z149" i="7"/>
  <c r="Z195" i="7"/>
  <c r="Z233" i="7"/>
  <c r="Z83" i="7"/>
  <c r="Z84" i="7"/>
  <c r="Z119" i="7"/>
  <c r="Z150" i="7"/>
  <c r="Z10" i="7"/>
  <c r="Z247" i="7"/>
  <c r="Z227" i="7"/>
  <c r="Z203" i="7"/>
  <c r="Z138" i="7"/>
  <c r="Z167" i="7"/>
  <c r="Z60" i="7"/>
  <c r="Z131" i="7"/>
  <c r="Z27" i="7"/>
  <c r="Z51" i="7"/>
  <c r="Z184" i="7"/>
  <c r="Z202" i="7"/>
  <c r="Z146" i="7"/>
  <c r="Z159" i="7"/>
  <c r="Z246" i="7"/>
  <c r="Z175" i="7"/>
  <c r="Z24" i="7"/>
  <c r="Z98" i="7"/>
  <c r="Z207" i="7"/>
  <c r="Z50" i="7"/>
  <c r="Z92" i="7"/>
  <c r="Z116" i="7"/>
  <c r="Z89" i="7"/>
  <c r="Z104" i="7"/>
  <c r="Z177" i="7"/>
  <c r="Z249" i="7"/>
  <c r="Z74" i="7"/>
  <c r="Z166" i="7"/>
  <c r="Z79" i="7"/>
  <c r="Z248" i="7"/>
  <c r="Z225" i="7"/>
  <c r="Z229" i="7"/>
  <c r="Z68" i="7"/>
  <c r="Z259" i="7"/>
  <c r="Z156" i="7"/>
  <c r="Z45" i="7"/>
  <c r="Z59" i="7"/>
  <c r="Z181" i="7"/>
  <c r="Z223" i="7"/>
  <c r="Z257" i="7"/>
  <c r="Z11" i="7"/>
  <c r="Z107" i="7"/>
  <c r="Z111" i="7"/>
  <c r="Z238" i="7"/>
  <c r="Z237" i="7"/>
  <c r="Z21" i="7"/>
  <c r="Z63" i="7"/>
  <c r="Z139" i="7"/>
  <c r="Z143" i="7"/>
  <c r="Z36" i="7"/>
  <c r="Z40" i="7"/>
  <c r="Z86" i="7"/>
  <c r="Z120" i="7"/>
  <c r="Z127" i="7"/>
  <c r="Z65" i="7"/>
  <c r="Z73" i="7"/>
  <c r="Z82" i="7"/>
  <c r="Z147" i="7"/>
  <c r="Z56" i="7"/>
  <c r="Z121" i="7"/>
  <c r="Z108" i="7"/>
  <c r="Z125" i="7"/>
  <c r="Z129" i="7"/>
  <c r="Z39" i="7"/>
  <c r="Z179" i="7"/>
  <c r="Z30" i="7"/>
  <c r="Z157" i="7"/>
  <c r="Z14" i="7"/>
  <c r="Z41" i="7"/>
  <c r="Z6" i="7"/>
  <c r="Z198" i="7"/>
  <c r="Z230" i="7"/>
  <c r="Z38" i="7"/>
  <c r="Z102" i="7"/>
  <c r="Z31" i="7"/>
  <c r="Z142" i="7"/>
  <c r="Z101" i="7"/>
  <c r="Z37" i="7"/>
  <c r="Z234" i="7"/>
  <c r="Z148" i="7"/>
  <c r="Z213" i="7"/>
  <c r="Z200" i="7"/>
  <c r="Z168" i="7"/>
  <c r="Z34" i="7"/>
  <c r="Z15" i="7"/>
  <c r="Z141" i="7"/>
  <c r="Z209" i="7"/>
  <c r="Z32" i="7"/>
  <c r="Z161" i="7"/>
  <c r="Z165" i="7"/>
  <c r="Z135" i="7"/>
  <c r="Z211" i="7"/>
  <c r="Z66" i="7"/>
  <c r="Z189" i="7"/>
  <c r="Z172" i="7"/>
  <c r="Z105" i="7"/>
  <c r="Z182" i="7"/>
  <c r="Z178" i="7"/>
  <c r="Z186" i="7"/>
  <c r="Z43" i="7"/>
  <c r="Z47" i="7"/>
  <c r="Z173" i="7"/>
  <c r="Z241" i="7"/>
  <c r="Z90" i="7"/>
  <c r="Z196" i="7"/>
  <c r="Z75" i="7"/>
  <c r="Z144" i="7"/>
  <c r="Z164" i="7"/>
  <c r="Z240" i="7"/>
  <c r="Z253" i="7"/>
  <c r="Z55" i="7"/>
  <c r="Z194" i="7"/>
  <c r="Z123" i="7"/>
  <c r="Z245" i="7"/>
  <c r="Z53" i="7"/>
  <c r="Z61" i="7"/>
  <c r="Z44" i="7"/>
  <c r="Z94" i="7"/>
  <c r="Z88" i="7"/>
  <c r="Z140" i="7"/>
  <c r="Z155" i="7"/>
  <c r="Z80" i="7"/>
  <c r="Z58" i="7"/>
  <c r="Z69" i="7"/>
  <c r="Z64" i="7"/>
  <c r="Z153" i="7"/>
  <c r="Z97" i="7"/>
  <c r="Z113" i="7"/>
  <c r="Z100" i="7"/>
  <c r="Z87" i="7"/>
  <c r="Z106" i="7"/>
  <c r="Z9" i="7"/>
  <c r="Z25" i="7"/>
  <c r="Z217" i="7"/>
  <c r="Z145" i="7"/>
  <c r="Z185" i="7"/>
  <c r="Z42" i="7"/>
  <c r="Z134" i="7"/>
  <c r="Z190" i="7"/>
  <c r="Z62" i="7"/>
  <c r="Z118" i="7"/>
  <c r="Z255" i="7"/>
  <c r="Z231" i="7"/>
  <c r="Z18" i="7"/>
  <c r="D251" i="8"/>
  <c r="D181" i="8"/>
  <c r="S181" i="1"/>
  <c r="J181" i="1"/>
  <c r="P5" i="5"/>
  <c r="R5" i="5" s="1"/>
  <c r="T5" i="5" s="1"/>
  <c r="N261" i="5"/>
  <c r="P261" i="5" s="1"/>
  <c r="F261" i="1"/>
  <c r="F263" i="1" s="1"/>
  <c r="X5" i="7"/>
  <c r="Z5" i="7" s="1"/>
  <c r="E261" i="1"/>
  <c r="E263" i="1" s="1"/>
  <c r="H5" i="1"/>
  <c r="T261" i="7"/>
  <c r="T263" i="7" s="1"/>
  <c r="V263" i="7" s="1"/>
  <c r="S30" i="1" l="1"/>
  <c r="J241" i="1"/>
  <c r="P241" i="1" s="1"/>
  <c r="D241" i="8"/>
  <c r="J30" i="1"/>
  <c r="P30" i="1" s="1"/>
  <c r="D130" i="8"/>
  <c r="J12" i="1"/>
  <c r="P12" i="1" s="1"/>
  <c r="J251" i="1"/>
  <c r="P251" i="1" s="1"/>
  <c r="D12" i="8"/>
  <c r="J130" i="1"/>
  <c r="P130" i="1" s="1"/>
  <c r="J253" i="1"/>
  <c r="P253" i="1" s="1"/>
  <c r="J173" i="1"/>
  <c r="L173" i="1" s="1"/>
  <c r="S89" i="1"/>
  <c r="S173" i="1"/>
  <c r="S253" i="1"/>
  <c r="D89" i="8"/>
  <c r="D104" i="8"/>
  <c r="J242" i="1"/>
  <c r="F242" i="8" s="1"/>
  <c r="S242" i="1"/>
  <c r="S104" i="1"/>
  <c r="D214" i="8"/>
  <c r="S214" i="1"/>
  <c r="J214" i="1"/>
  <c r="S97" i="1"/>
  <c r="D97" i="8"/>
  <c r="J97" i="1"/>
  <c r="S168" i="1"/>
  <c r="D168" i="8"/>
  <c r="J168" i="1"/>
  <c r="S122" i="1"/>
  <c r="D122" i="8"/>
  <c r="J122" i="1"/>
  <c r="S119" i="1"/>
  <c r="D119" i="8"/>
  <c r="J119" i="1"/>
  <c r="S79" i="1"/>
  <c r="D79" i="8"/>
  <c r="J79" i="1"/>
  <c r="S192" i="1"/>
  <c r="D192" i="8"/>
  <c r="J192" i="1"/>
  <c r="D245" i="8"/>
  <c r="S245" i="1"/>
  <c r="J245" i="1"/>
  <c r="S138" i="1"/>
  <c r="D138" i="8"/>
  <c r="J138" i="1"/>
  <c r="S161" i="1"/>
  <c r="D161" i="8"/>
  <c r="J161" i="1"/>
  <c r="S155" i="1"/>
  <c r="D155" i="8"/>
  <c r="J155" i="1"/>
  <c r="S88" i="1"/>
  <c r="D88" i="8"/>
  <c r="J88" i="1"/>
  <c r="S113" i="1"/>
  <c r="D113" i="8"/>
  <c r="J113" i="1"/>
  <c r="S49" i="1"/>
  <c r="D49" i="8"/>
  <c r="J49" i="1"/>
  <c r="S84" i="1"/>
  <c r="D84" i="8"/>
  <c r="J84" i="1"/>
  <c r="S248" i="1"/>
  <c r="D248" i="8"/>
  <c r="J248" i="1"/>
  <c r="S92" i="1"/>
  <c r="D92" i="8"/>
  <c r="J92" i="1"/>
  <c r="S170" i="1"/>
  <c r="D170" i="8"/>
  <c r="J170" i="1"/>
  <c r="S106" i="1"/>
  <c r="D106" i="8"/>
  <c r="J106" i="1"/>
  <c r="S256" i="1"/>
  <c r="D256" i="8"/>
  <c r="J256" i="1"/>
  <c r="D258" i="8"/>
  <c r="S258" i="1"/>
  <c r="J258" i="1"/>
  <c r="D6" i="8"/>
  <c r="S6" i="1"/>
  <c r="J6" i="1"/>
  <c r="S26" i="1"/>
  <c r="D26" i="8"/>
  <c r="J26" i="1"/>
  <c r="S18" i="1"/>
  <c r="D18" i="8"/>
  <c r="J18" i="1"/>
  <c r="S178" i="1"/>
  <c r="D178" i="8"/>
  <c r="J178" i="1"/>
  <c r="S17" i="1"/>
  <c r="D17" i="8"/>
  <c r="J17" i="1"/>
  <c r="S105" i="1"/>
  <c r="D105" i="8"/>
  <c r="J105" i="1"/>
  <c r="S112" i="1"/>
  <c r="D112" i="8"/>
  <c r="J112" i="1"/>
  <c r="D149" i="8"/>
  <c r="S149" i="1"/>
  <c r="J149" i="1"/>
  <c r="S52" i="1"/>
  <c r="D52" i="8"/>
  <c r="J52" i="1"/>
  <c r="S111" i="1"/>
  <c r="D111" i="8"/>
  <c r="J111" i="1"/>
  <c r="S16" i="1"/>
  <c r="D16" i="8"/>
  <c r="J16" i="1"/>
  <c r="S202" i="1"/>
  <c r="D202" i="8"/>
  <c r="J202" i="1"/>
  <c r="S195" i="1"/>
  <c r="D195" i="8"/>
  <c r="J195" i="1"/>
  <c r="S224" i="1"/>
  <c r="D224" i="8"/>
  <c r="J224" i="1"/>
  <c r="S33" i="1"/>
  <c r="D33" i="8"/>
  <c r="J33" i="1"/>
  <c r="S219" i="1"/>
  <c r="D219" i="8"/>
  <c r="J219" i="1"/>
  <c r="S51" i="1"/>
  <c r="D51" i="8"/>
  <c r="J51" i="1"/>
  <c r="S247" i="1"/>
  <c r="D247" i="8"/>
  <c r="J247" i="1"/>
  <c r="D222" i="8"/>
  <c r="S222" i="1"/>
  <c r="J222" i="1"/>
  <c r="S231" i="1"/>
  <c r="D231" i="8"/>
  <c r="J231" i="1"/>
  <c r="S260" i="1"/>
  <c r="D260" i="8"/>
  <c r="J260" i="1"/>
  <c r="S120" i="1"/>
  <c r="D120" i="8"/>
  <c r="J120" i="1"/>
  <c r="S220" i="1"/>
  <c r="D220" i="8"/>
  <c r="J220" i="1"/>
  <c r="D205" i="8"/>
  <c r="S205" i="1"/>
  <c r="J205" i="1"/>
  <c r="S218" i="1"/>
  <c r="D218" i="8"/>
  <c r="J218" i="1"/>
  <c r="S41" i="1"/>
  <c r="D41" i="8"/>
  <c r="J41" i="1"/>
  <c r="S128" i="1"/>
  <c r="D128" i="8"/>
  <c r="J128" i="1"/>
  <c r="D213" i="8"/>
  <c r="S213" i="1"/>
  <c r="J213" i="1"/>
  <c r="D54" i="8"/>
  <c r="S54" i="1"/>
  <c r="J54" i="1"/>
  <c r="D246" i="8"/>
  <c r="S246" i="1"/>
  <c r="J246" i="1"/>
  <c r="S100" i="1"/>
  <c r="D100" i="8"/>
  <c r="J100" i="1"/>
  <c r="S215" i="1"/>
  <c r="D215" i="8"/>
  <c r="J215" i="1"/>
  <c r="S172" i="1"/>
  <c r="D172" i="8"/>
  <c r="J172" i="1"/>
  <c r="D133" i="8"/>
  <c r="J133" i="1"/>
  <c r="S133" i="1"/>
  <c r="D126" i="8"/>
  <c r="S126" i="1"/>
  <c r="J126" i="1"/>
  <c r="S140" i="1"/>
  <c r="D140" i="8"/>
  <c r="J140" i="1"/>
  <c r="S226" i="1"/>
  <c r="D226" i="8"/>
  <c r="J226" i="1"/>
  <c r="S162" i="1"/>
  <c r="D162" i="8"/>
  <c r="J162" i="1"/>
  <c r="S171" i="1"/>
  <c r="D171" i="8"/>
  <c r="J171" i="1"/>
  <c r="D125" i="8"/>
  <c r="S125" i="1"/>
  <c r="J125" i="1"/>
  <c r="D14" i="8"/>
  <c r="S14" i="1"/>
  <c r="J14" i="1"/>
  <c r="S76" i="1"/>
  <c r="D76" i="8"/>
  <c r="J76" i="1"/>
  <c r="D102" i="8"/>
  <c r="S102" i="1"/>
  <c r="J102" i="1"/>
  <c r="S11" i="1"/>
  <c r="D11" i="8"/>
  <c r="J11" i="1"/>
  <c r="S185" i="1"/>
  <c r="D185" i="8"/>
  <c r="J185" i="1"/>
  <c r="D142" i="8"/>
  <c r="S142" i="1"/>
  <c r="J142" i="1"/>
  <c r="S20" i="1"/>
  <c r="D20" i="8"/>
  <c r="J20" i="1"/>
  <c r="S115" i="1"/>
  <c r="D115" i="8"/>
  <c r="J115" i="1"/>
  <c r="S67" i="1"/>
  <c r="D67" i="8"/>
  <c r="J67" i="1"/>
  <c r="D234" i="8"/>
  <c r="S234" i="1"/>
  <c r="J234" i="1"/>
  <c r="S210" i="1"/>
  <c r="D210" i="8"/>
  <c r="J210" i="1"/>
  <c r="S72" i="1"/>
  <c r="D72" i="8"/>
  <c r="J72" i="1"/>
  <c r="S212" i="1"/>
  <c r="D212" i="8"/>
  <c r="J212" i="1"/>
  <c r="S217" i="1"/>
  <c r="D217" i="8"/>
  <c r="J217" i="1"/>
  <c r="S240" i="1"/>
  <c r="D240" i="8"/>
  <c r="J240" i="1"/>
  <c r="D101" i="8"/>
  <c r="S101" i="1"/>
  <c r="J101" i="1"/>
  <c r="S183" i="1"/>
  <c r="D183" i="8"/>
  <c r="J183" i="1"/>
  <c r="S169" i="1"/>
  <c r="D169" i="8"/>
  <c r="J169" i="1"/>
  <c r="D252" i="8"/>
  <c r="S252" i="1"/>
  <c r="J252" i="1"/>
  <c r="S63" i="1"/>
  <c r="D63" i="8"/>
  <c r="J63" i="1"/>
  <c r="S203" i="1"/>
  <c r="D203" i="8"/>
  <c r="J203" i="1"/>
  <c r="D254" i="8"/>
  <c r="S254" i="1"/>
  <c r="J254" i="1"/>
  <c r="S233" i="1"/>
  <c r="D233" i="8"/>
  <c r="J233" i="1"/>
  <c r="S199" i="1"/>
  <c r="D199" i="8"/>
  <c r="J199" i="1"/>
  <c r="S82" i="1"/>
  <c r="D82" i="8"/>
  <c r="J82" i="1"/>
  <c r="D197" i="8"/>
  <c r="J197" i="1"/>
  <c r="S197" i="1"/>
  <c r="D13" i="8"/>
  <c r="S13" i="1"/>
  <c r="J13" i="1"/>
  <c r="D257" i="8"/>
  <c r="S257" i="1"/>
  <c r="J257" i="1"/>
  <c r="S200" i="1"/>
  <c r="D200" i="8"/>
  <c r="J200" i="1"/>
  <c r="S124" i="1"/>
  <c r="D124" i="8"/>
  <c r="J124" i="1"/>
  <c r="S43" i="1"/>
  <c r="D43" i="8"/>
  <c r="J43" i="1"/>
  <c r="S187" i="1"/>
  <c r="D187" i="8"/>
  <c r="J187" i="1"/>
  <c r="S10" i="1"/>
  <c r="D10" i="8"/>
  <c r="J10" i="1"/>
  <c r="S40" i="1"/>
  <c r="D40" i="8"/>
  <c r="J40" i="1"/>
  <c r="S180" i="1"/>
  <c r="D180" i="8"/>
  <c r="J180" i="1"/>
  <c r="S209" i="1"/>
  <c r="D209" i="8"/>
  <c r="J209" i="1"/>
  <c r="S227" i="1"/>
  <c r="D227" i="8"/>
  <c r="J227" i="1"/>
  <c r="S80" i="1"/>
  <c r="D80" i="8"/>
  <c r="J80" i="1"/>
  <c r="S121" i="1"/>
  <c r="D121" i="8"/>
  <c r="J121" i="1"/>
  <c r="S68" i="1"/>
  <c r="D68" i="8"/>
  <c r="J68" i="1"/>
  <c r="S50" i="1"/>
  <c r="D50" i="8"/>
  <c r="J50" i="1"/>
  <c r="D190" i="8"/>
  <c r="S190" i="1"/>
  <c r="J190" i="1"/>
  <c r="S56" i="1"/>
  <c r="D56" i="8"/>
  <c r="J56" i="1"/>
  <c r="D243" i="8"/>
  <c r="S243" i="1"/>
  <c r="J243" i="1"/>
  <c r="D206" i="8"/>
  <c r="S206" i="1"/>
  <c r="J206" i="1"/>
  <c r="D157" i="8"/>
  <c r="S157" i="1"/>
  <c r="J157" i="1"/>
  <c r="S216" i="1"/>
  <c r="D216" i="8"/>
  <c r="J216" i="1"/>
  <c r="D259" i="8"/>
  <c r="S259" i="1"/>
  <c r="J259" i="1"/>
  <c r="S47" i="1"/>
  <c r="D47" i="8"/>
  <c r="J47" i="1"/>
  <c r="S32" i="1"/>
  <c r="D32" i="8"/>
  <c r="J32" i="1"/>
  <c r="S99" i="1"/>
  <c r="D99" i="8"/>
  <c r="J99" i="1"/>
  <c r="D189" i="8"/>
  <c r="S189" i="1"/>
  <c r="J189" i="1"/>
  <c r="S223" i="1"/>
  <c r="D223" i="8"/>
  <c r="J223" i="1"/>
  <c r="S73" i="1"/>
  <c r="D73" i="8"/>
  <c r="J73" i="1"/>
  <c r="S75" i="1"/>
  <c r="D75" i="8"/>
  <c r="J75" i="1"/>
  <c r="D150" i="8"/>
  <c r="S150" i="1"/>
  <c r="J150" i="1"/>
  <c r="D236" i="8"/>
  <c r="S236" i="1"/>
  <c r="J236" i="1"/>
  <c r="S137" i="1"/>
  <c r="D137" i="8"/>
  <c r="J137" i="1"/>
  <c r="S66" i="1"/>
  <c r="D66" i="8"/>
  <c r="J66" i="1"/>
  <c r="D182" i="8"/>
  <c r="S182" i="1"/>
  <c r="J182" i="1"/>
  <c r="S208" i="1"/>
  <c r="D208" i="8"/>
  <c r="J208" i="1"/>
  <c r="S19" i="1"/>
  <c r="D19" i="8"/>
  <c r="J19" i="1"/>
  <c r="S153" i="1"/>
  <c r="D153" i="8"/>
  <c r="J153" i="1"/>
  <c r="S146" i="1"/>
  <c r="D146" i="8"/>
  <c r="J146" i="1"/>
  <c r="S74" i="1"/>
  <c r="D74" i="8"/>
  <c r="J74" i="1"/>
  <c r="S139" i="1"/>
  <c r="D139" i="8"/>
  <c r="J139" i="1"/>
  <c r="D228" i="8"/>
  <c r="S228" i="1"/>
  <c r="J228" i="1"/>
  <c r="S23" i="1"/>
  <c r="D23" i="8"/>
  <c r="J23" i="1"/>
  <c r="D86" i="8"/>
  <c r="S86" i="1"/>
  <c r="J86" i="1"/>
  <c r="S167" i="1"/>
  <c r="D167" i="8"/>
  <c r="J167" i="1"/>
  <c r="D237" i="8"/>
  <c r="J237" i="1"/>
  <c r="S237" i="1"/>
  <c r="D37" i="8"/>
  <c r="S37" i="1"/>
  <c r="J37" i="1"/>
  <c r="D45" i="8"/>
  <c r="S45" i="1"/>
  <c r="J45" i="1"/>
  <c r="S127" i="1"/>
  <c r="D127" i="8"/>
  <c r="J127" i="1"/>
  <c r="D46" i="8"/>
  <c r="S46" i="1"/>
  <c r="J46" i="1"/>
  <c r="S48" i="1"/>
  <c r="D48" i="8"/>
  <c r="J48" i="1"/>
  <c r="S191" i="1"/>
  <c r="D191" i="8"/>
  <c r="J191" i="1"/>
  <c r="S65" i="1"/>
  <c r="D65" i="8"/>
  <c r="J65" i="1"/>
  <c r="S81" i="1"/>
  <c r="D81" i="8"/>
  <c r="J81" i="1"/>
  <c r="D77" i="8"/>
  <c r="S77" i="1"/>
  <c r="J77" i="1"/>
  <c r="S194" i="1"/>
  <c r="D194" i="8"/>
  <c r="J194" i="1"/>
  <c r="D229" i="8"/>
  <c r="S229" i="1"/>
  <c r="J229" i="1"/>
  <c r="S7" i="1"/>
  <c r="D7" i="8"/>
  <c r="J7" i="1"/>
  <c r="D134" i="8"/>
  <c r="S134" i="1"/>
  <c r="J134" i="1"/>
  <c r="S114" i="1"/>
  <c r="D114" i="8"/>
  <c r="J114" i="1"/>
  <c r="S160" i="1"/>
  <c r="D160" i="8"/>
  <c r="J160" i="1"/>
  <c r="S28" i="1"/>
  <c r="D28" i="8"/>
  <c r="J28" i="1"/>
  <c r="S25" i="1"/>
  <c r="D25" i="8"/>
  <c r="J25" i="1"/>
  <c r="S8" i="1"/>
  <c r="D8" i="8"/>
  <c r="J8" i="1"/>
  <c r="S186" i="1"/>
  <c r="D186" i="8"/>
  <c r="J186" i="1"/>
  <c r="D70" i="8"/>
  <c r="S70" i="1"/>
  <c r="J70" i="1"/>
  <c r="S95" i="1"/>
  <c r="D95" i="8"/>
  <c r="J95" i="1"/>
  <c r="S143" i="1"/>
  <c r="D143" i="8"/>
  <c r="J143" i="1"/>
  <c r="S196" i="1"/>
  <c r="D196" i="8"/>
  <c r="J196" i="1"/>
  <c r="D22" i="8"/>
  <c r="S22" i="1"/>
  <c r="J22" i="1"/>
  <c r="S163" i="1"/>
  <c r="D163" i="8"/>
  <c r="J163" i="1"/>
  <c r="D250" i="8"/>
  <c r="S250" i="1"/>
  <c r="J250" i="1"/>
  <c r="D38" i="8"/>
  <c r="S38" i="1"/>
  <c r="J38" i="1"/>
  <c r="S211" i="1"/>
  <c r="D211" i="8"/>
  <c r="J211" i="1"/>
  <c r="D69" i="8"/>
  <c r="S69" i="1"/>
  <c r="J69" i="1"/>
  <c r="D166" i="8"/>
  <c r="S166" i="1"/>
  <c r="J166" i="1"/>
  <c r="D62" i="8"/>
  <c r="S62" i="1"/>
  <c r="J62" i="1"/>
  <c r="F89" i="8"/>
  <c r="L89" i="1"/>
  <c r="P89" i="1"/>
  <c r="S35" i="1"/>
  <c r="D35" i="8"/>
  <c r="J35" i="1"/>
  <c r="S151" i="1"/>
  <c r="D151" i="8"/>
  <c r="J151" i="1"/>
  <c r="D230" i="8"/>
  <c r="S230" i="1"/>
  <c r="J230" i="1"/>
  <c r="S232" i="1"/>
  <c r="D232" i="8"/>
  <c r="J232" i="1"/>
  <c r="S188" i="1"/>
  <c r="D188" i="8"/>
  <c r="J188" i="1"/>
  <c r="S108" i="1"/>
  <c r="D108" i="8"/>
  <c r="J108" i="1"/>
  <c r="S91" i="1"/>
  <c r="D91" i="8"/>
  <c r="J91" i="1"/>
  <c r="S154" i="1"/>
  <c r="D154" i="8"/>
  <c r="J154" i="1"/>
  <c r="D61" i="8"/>
  <c r="S61" i="1"/>
  <c r="J61" i="1"/>
  <c r="D78" i="8"/>
  <c r="S78" i="1"/>
  <c r="J78" i="1"/>
  <c r="S58" i="1"/>
  <c r="D58" i="8"/>
  <c r="J58" i="1"/>
  <c r="D93" i="8"/>
  <c r="S93" i="1"/>
  <c r="J93" i="1"/>
  <c r="S24" i="1"/>
  <c r="D24" i="8"/>
  <c r="J24" i="1"/>
  <c r="S60" i="1"/>
  <c r="D60" i="8"/>
  <c r="J60" i="1"/>
  <c r="S31" i="1"/>
  <c r="D31" i="8"/>
  <c r="J31" i="1"/>
  <c r="D118" i="8"/>
  <c r="S118" i="1"/>
  <c r="J118" i="1"/>
  <c r="D110" i="8"/>
  <c r="S110" i="1"/>
  <c r="J110" i="1"/>
  <c r="D158" i="8"/>
  <c r="S158" i="1"/>
  <c r="J158" i="1"/>
  <c r="S152" i="1"/>
  <c r="D152" i="8"/>
  <c r="J152" i="1"/>
  <c r="S164" i="1"/>
  <c r="D164" i="8"/>
  <c r="J164" i="1"/>
  <c r="S136" i="1"/>
  <c r="D136" i="8"/>
  <c r="J136" i="1"/>
  <c r="S175" i="1"/>
  <c r="D175" i="8"/>
  <c r="J175" i="1"/>
  <c r="S123" i="1"/>
  <c r="D123" i="8"/>
  <c r="J123" i="1"/>
  <c r="S85" i="1"/>
  <c r="D85" i="8"/>
  <c r="J85" i="1"/>
  <c r="S55" i="1"/>
  <c r="D55" i="8"/>
  <c r="J55" i="1"/>
  <c r="S207" i="1"/>
  <c r="D207" i="8"/>
  <c r="J207" i="1"/>
  <c r="S249" i="1"/>
  <c r="D249" i="8"/>
  <c r="J249" i="1"/>
  <c r="S201" i="1"/>
  <c r="D201" i="8"/>
  <c r="J201" i="1"/>
  <c r="S131" i="1"/>
  <c r="D131" i="8"/>
  <c r="J131" i="1"/>
  <c r="S27" i="1"/>
  <c r="D27" i="8"/>
  <c r="J27" i="1"/>
  <c r="D29" i="8"/>
  <c r="S29" i="1"/>
  <c r="J29" i="1"/>
  <c r="S57" i="1"/>
  <c r="D57" i="8"/>
  <c r="J57" i="1"/>
  <c r="S132" i="1"/>
  <c r="D132" i="8"/>
  <c r="J132" i="1"/>
  <c r="S59" i="1"/>
  <c r="D59" i="8"/>
  <c r="J59" i="1"/>
  <c r="D117" i="8"/>
  <c r="S117" i="1"/>
  <c r="J117" i="1"/>
  <c r="S39" i="1"/>
  <c r="D39" i="8"/>
  <c r="J39" i="1"/>
  <c r="S96" i="1"/>
  <c r="D96" i="8"/>
  <c r="J96" i="1"/>
  <c r="S176" i="1"/>
  <c r="D176" i="8"/>
  <c r="J176" i="1"/>
  <c r="D141" i="8"/>
  <c r="S141" i="1"/>
  <c r="J141" i="1"/>
  <c r="D87" i="8"/>
  <c r="S87" i="1"/>
  <c r="J87" i="1"/>
  <c r="S107" i="1"/>
  <c r="D107" i="8"/>
  <c r="J107" i="1"/>
  <c r="S103" i="1"/>
  <c r="D103" i="8"/>
  <c r="J103" i="1"/>
  <c r="S156" i="1"/>
  <c r="D156" i="8"/>
  <c r="J156" i="1"/>
  <c r="S71" i="1"/>
  <c r="D71" i="8"/>
  <c r="J71" i="1"/>
  <c r="S90" i="1"/>
  <c r="D90" i="8"/>
  <c r="J90" i="1"/>
  <c r="S15" i="1"/>
  <c r="D15" i="8"/>
  <c r="J15" i="1"/>
  <c r="S145" i="1"/>
  <c r="D145" i="8"/>
  <c r="J145" i="1"/>
  <c r="D109" i="8"/>
  <c r="S109" i="1"/>
  <c r="J109" i="1"/>
  <c r="S9" i="1"/>
  <c r="D9" i="8"/>
  <c r="J9" i="1"/>
  <c r="S235" i="1"/>
  <c r="D235" i="8"/>
  <c r="J235" i="1"/>
  <c r="S36" i="1"/>
  <c r="D36" i="8"/>
  <c r="J36" i="1"/>
  <c r="S147" i="1"/>
  <c r="D147" i="8"/>
  <c r="J147" i="1"/>
  <c r="S42" i="1"/>
  <c r="D42" i="8"/>
  <c r="J42" i="1"/>
  <c r="S193" i="1"/>
  <c r="D193" i="8"/>
  <c r="J193" i="1"/>
  <c r="S44" i="1"/>
  <c r="D44" i="8"/>
  <c r="J44" i="1"/>
  <c r="S225" i="1"/>
  <c r="D225" i="8"/>
  <c r="J225" i="1"/>
  <c r="S129" i="1"/>
  <c r="D129" i="8"/>
  <c r="J129" i="1"/>
  <c r="S184" i="1"/>
  <c r="D184" i="8"/>
  <c r="J184" i="1"/>
  <c r="S159" i="1"/>
  <c r="D159" i="8"/>
  <c r="J159" i="1"/>
  <c r="S34" i="1"/>
  <c r="D34" i="8"/>
  <c r="J34" i="1"/>
  <c r="S255" i="1"/>
  <c r="D255" i="8"/>
  <c r="J255" i="1"/>
  <c r="S204" i="1"/>
  <c r="D204" i="8"/>
  <c r="J204" i="1"/>
  <c r="D198" i="8"/>
  <c r="S198" i="1"/>
  <c r="J198" i="1"/>
  <c r="D221" i="8"/>
  <c r="S221" i="1"/>
  <c r="J221" i="1"/>
  <c r="D174" i="8"/>
  <c r="S174" i="1"/>
  <c r="J174" i="1"/>
  <c r="S148" i="1"/>
  <c r="D148" i="8"/>
  <c r="J148" i="1"/>
  <c r="S64" i="1"/>
  <c r="D64" i="8"/>
  <c r="J64" i="1"/>
  <c r="D165" i="8"/>
  <c r="S165" i="1"/>
  <c r="J165" i="1"/>
  <c r="S177" i="1"/>
  <c r="D177" i="8"/>
  <c r="J177" i="1"/>
  <c r="S83" i="1"/>
  <c r="D83" i="8"/>
  <c r="J83" i="1"/>
  <c r="S135" i="1"/>
  <c r="D135" i="8"/>
  <c r="J135" i="1"/>
  <c r="S144" i="1"/>
  <c r="D144" i="8"/>
  <c r="J144" i="1"/>
  <c r="S179" i="1"/>
  <c r="D179" i="8"/>
  <c r="J179" i="1"/>
  <c r="S116" i="1"/>
  <c r="D116" i="8"/>
  <c r="J116" i="1"/>
  <c r="D94" i="8"/>
  <c r="S94" i="1"/>
  <c r="J94" i="1"/>
  <c r="S239" i="1"/>
  <c r="D239" i="8"/>
  <c r="J239" i="1"/>
  <c r="D238" i="8"/>
  <c r="S238" i="1"/>
  <c r="J238" i="1"/>
  <c r="S244" i="1"/>
  <c r="D244" i="8"/>
  <c r="J244" i="1"/>
  <c r="D21" i="8"/>
  <c r="S21" i="1"/>
  <c r="J21" i="1"/>
  <c r="D53" i="8"/>
  <c r="S53" i="1"/>
  <c r="J53" i="1"/>
  <c r="S98" i="1"/>
  <c r="D98" i="8"/>
  <c r="J98" i="1"/>
  <c r="F104" i="8"/>
  <c r="L104" i="1"/>
  <c r="P104" i="1"/>
  <c r="F181" i="8"/>
  <c r="P181" i="1"/>
  <c r="L181" i="1"/>
  <c r="N263" i="5"/>
  <c r="P263" i="5" s="1"/>
  <c r="R261" i="5"/>
  <c r="V261" i="5" s="1"/>
  <c r="V5" i="5"/>
  <c r="X261" i="7"/>
  <c r="AB261" i="7" s="1"/>
  <c r="H261" i="1"/>
  <c r="H263" i="1" s="1"/>
  <c r="AB5" i="7"/>
  <c r="V261" i="7"/>
  <c r="J5" i="1"/>
  <c r="L5" i="1" s="1"/>
  <c r="D5" i="8"/>
  <c r="S5" i="1"/>
  <c r="L30" i="1" l="1"/>
  <c r="F30" i="8"/>
  <c r="H30" i="8" s="1"/>
  <c r="J30" i="8" s="1"/>
  <c r="F12" i="8"/>
  <c r="H12" i="8" s="1"/>
  <c r="J12" i="8" s="1"/>
  <c r="L253" i="1"/>
  <c r="L241" i="1"/>
  <c r="F241" i="8"/>
  <c r="H241" i="8" s="1"/>
  <c r="J241" i="8" s="1"/>
  <c r="L12" i="1"/>
  <c r="L251" i="1"/>
  <c r="P173" i="1"/>
  <c r="L130" i="1"/>
  <c r="F130" i="8"/>
  <c r="H130" i="8" s="1"/>
  <c r="J130" i="8" s="1"/>
  <c r="F173" i="8"/>
  <c r="H173" i="8" s="1"/>
  <c r="J173" i="8" s="1"/>
  <c r="F251" i="8"/>
  <c r="H251" i="8" s="1"/>
  <c r="J251" i="8" s="1"/>
  <c r="F253" i="8"/>
  <c r="H253" i="8" s="1"/>
  <c r="J253" i="8" s="1"/>
  <c r="L242" i="1"/>
  <c r="P242" i="1"/>
  <c r="H104" i="8"/>
  <c r="J104" i="8" s="1"/>
  <c r="F96" i="8"/>
  <c r="L96" i="1"/>
  <c r="P96" i="1"/>
  <c r="F98" i="8"/>
  <c r="L98" i="1"/>
  <c r="P98" i="1"/>
  <c r="F179" i="8"/>
  <c r="L179" i="1"/>
  <c r="P179" i="1"/>
  <c r="F174" i="8"/>
  <c r="P174" i="1"/>
  <c r="L174" i="1"/>
  <c r="F129" i="8"/>
  <c r="L129" i="1"/>
  <c r="P129" i="1"/>
  <c r="F9" i="8"/>
  <c r="P9" i="1"/>
  <c r="L9" i="1"/>
  <c r="F107" i="8"/>
  <c r="L107" i="1"/>
  <c r="P107" i="1"/>
  <c r="F59" i="8"/>
  <c r="L59" i="1"/>
  <c r="P59" i="1"/>
  <c r="F207" i="8"/>
  <c r="L207" i="1"/>
  <c r="P207" i="1"/>
  <c r="F158" i="8"/>
  <c r="P158" i="1"/>
  <c r="L158" i="1"/>
  <c r="F230" i="8"/>
  <c r="P230" i="1"/>
  <c r="L230" i="1"/>
  <c r="F69" i="8"/>
  <c r="P69" i="1"/>
  <c r="L69" i="1"/>
  <c r="F95" i="8"/>
  <c r="L95" i="1"/>
  <c r="P95" i="1"/>
  <c r="F134" i="8"/>
  <c r="P134" i="1"/>
  <c r="L134" i="1"/>
  <c r="F48" i="8"/>
  <c r="L48" i="1"/>
  <c r="P48" i="1"/>
  <c r="F237" i="8"/>
  <c r="P237" i="1"/>
  <c r="L237" i="1"/>
  <c r="F23" i="8"/>
  <c r="L23" i="1"/>
  <c r="P23" i="1"/>
  <c r="F182" i="8"/>
  <c r="P182" i="1"/>
  <c r="L182" i="1"/>
  <c r="F189" i="8"/>
  <c r="P189" i="1"/>
  <c r="L189" i="1"/>
  <c r="F243" i="8"/>
  <c r="P243" i="1"/>
  <c r="L243" i="1"/>
  <c r="F209" i="8"/>
  <c r="L209" i="1"/>
  <c r="P209" i="1"/>
  <c r="F200" i="8"/>
  <c r="L200" i="1"/>
  <c r="P200" i="1"/>
  <c r="P203" i="1"/>
  <c r="F203" i="8"/>
  <c r="L203" i="1"/>
  <c r="F212" i="8"/>
  <c r="L212" i="1"/>
  <c r="P212" i="1"/>
  <c r="F185" i="8"/>
  <c r="L185" i="1"/>
  <c r="P185" i="1"/>
  <c r="F162" i="8"/>
  <c r="L162" i="1"/>
  <c r="P162" i="1"/>
  <c r="F246" i="8"/>
  <c r="P246" i="1"/>
  <c r="L246" i="1"/>
  <c r="F220" i="8"/>
  <c r="P220" i="1"/>
  <c r="L220" i="1"/>
  <c r="F33" i="8"/>
  <c r="L33" i="1"/>
  <c r="P33" i="1"/>
  <c r="F112" i="8"/>
  <c r="L112" i="1"/>
  <c r="P112" i="1"/>
  <c r="F256" i="8"/>
  <c r="L256" i="1"/>
  <c r="P256" i="1"/>
  <c r="F88" i="8"/>
  <c r="L88" i="1"/>
  <c r="P88" i="1"/>
  <c r="F119" i="8"/>
  <c r="L119" i="1"/>
  <c r="P119" i="1"/>
  <c r="F108" i="8"/>
  <c r="L108" i="1"/>
  <c r="P108" i="1"/>
  <c r="F26" i="8"/>
  <c r="L26" i="1"/>
  <c r="P26" i="1"/>
  <c r="F204" i="8"/>
  <c r="L204" i="1"/>
  <c r="P204" i="1"/>
  <c r="F15" i="8"/>
  <c r="L15" i="1"/>
  <c r="P15" i="1"/>
  <c r="F141" i="8"/>
  <c r="P141" i="1"/>
  <c r="L141" i="1"/>
  <c r="F31" i="8"/>
  <c r="L31" i="1"/>
  <c r="P31" i="1"/>
  <c r="F154" i="8"/>
  <c r="L154" i="1"/>
  <c r="P154" i="1"/>
  <c r="H89" i="8"/>
  <c r="J89" i="8" s="1"/>
  <c r="F250" i="8"/>
  <c r="L250" i="1"/>
  <c r="P250" i="1"/>
  <c r="F8" i="8"/>
  <c r="P8" i="1"/>
  <c r="L8" i="1"/>
  <c r="F194" i="8"/>
  <c r="L194" i="1"/>
  <c r="P194" i="1"/>
  <c r="F45" i="8"/>
  <c r="P45" i="1"/>
  <c r="L45" i="1"/>
  <c r="F74" i="8"/>
  <c r="L74" i="1"/>
  <c r="P74" i="1"/>
  <c r="F236" i="8"/>
  <c r="L236" i="1"/>
  <c r="P236" i="1"/>
  <c r="F47" i="8"/>
  <c r="L47" i="1"/>
  <c r="P47" i="1"/>
  <c r="F50" i="8"/>
  <c r="L50" i="1"/>
  <c r="P50" i="1"/>
  <c r="F10" i="8"/>
  <c r="L10" i="1"/>
  <c r="P10" i="1"/>
  <c r="L169" i="1"/>
  <c r="F169" i="8"/>
  <c r="P169" i="1"/>
  <c r="F234" i="8"/>
  <c r="L234" i="1"/>
  <c r="P234" i="1"/>
  <c r="F76" i="8"/>
  <c r="L76" i="1"/>
  <c r="P76" i="1"/>
  <c r="F126" i="8"/>
  <c r="P126" i="1"/>
  <c r="L126" i="1"/>
  <c r="F128" i="8"/>
  <c r="L128" i="1"/>
  <c r="P128" i="1"/>
  <c r="F231" i="8"/>
  <c r="L231" i="1"/>
  <c r="P231" i="1"/>
  <c r="F202" i="8"/>
  <c r="L202" i="1"/>
  <c r="P202" i="1"/>
  <c r="F178" i="8"/>
  <c r="L178" i="1"/>
  <c r="P178" i="1"/>
  <c r="F92" i="8"/>
  <c r="L92" i="1"/>
  <c r="P92" i="1"/>
  <c r="F138" i="8"/>
  <c r="L138" i="1"/>
  <c r="P138" i="1"/>
  <c r="F97" i="8"/>
  <c r="L97" i="1"/>
  <c r="P97" i="1"/>
  <c r="F136" i="8"/>
  <c r="L136" i="1"/>
  <c r="P136" i="1"/>
  <c r="F199" i="8"/>
  <c r="L199" i="1"/>
  <c r="P199" i="1"/>
  <c r="F111" i="8"/>
  <c r="L111" i="1"/>
  <c r="P111" i="1"/>
  <c r="F83" i="8"/>
  <c r="L83" i="1"/>
  <c r="P83" i="1"/>
  <c r="F36" i="8"/>
  <c r="L36" i="1"/>
  <c r="P36" i="1"/>
  <c r="F156" i="8"/>
  <c r="L156" i="1"/>
  <c r="P156" i="1"/>
  <c r="F93" i="8"/>
  <c r="P93" i="1"/>
  <c r="L93" i="1"/>
  <c r="F188" i="8"/>
  <c r="L188" i="1"/>
  <c r="P188" i="1"/>
  <c r="F62" i="8"/>
  <c r="P62" i="1"/>
  <c r="L62" i="1"/>
  <c r="F196" i="8"/>
  <c r="L196" i="1"/>
  <c r="P196" i="1"/>
  <c r="F160" i="8"/>
  <c r="L160" i="1"/>
  <c r="P160" i="1"/>
  <c r="F65" i="8"/>
  <c r="L65" i="1"/>
  <c r="P65" i="1"/>
  <c r="F167" i="8"/>
  <c r="L167" i="1"/>
  <c r="P167" i="1"/>
  <c r="F19" i="8"/>
  <c r="L19" i="1"/>
  <c r="P19" i="1"/>
  <c r="F73" i="8"/>
  <c r="L73" i="1"/>
  <c r="P73" i="1"/>
  <c r="F157" i="8"/>
  <c r="P157" i="1"/>
  <c r="L157" i="1"/>
  <c r="F80" i="8"/>
  <c r="L80" i="1"/>
  <c r="P80" i="1"/>
  <c r="F124" i="8"/>
  <c r="L124" i="1"/>
  <c r="P124" i="1"/>
  <c r="F197" i="8"/>
  <c r="P197" i="1"/>
  <c r="L197" i="1"/>
  <c r="F233" i="8"/>
  <c r="L233" i="1"/>
  <c r="P233" i="1"/>
  <c r="F240" i="8"/>
  <c r="L240" i="1"/>
  <c r="P240" i="1"/>
  <c r="F20" i="8"/>
  <c r="L20" i="1"/>
  <c r="P20" i="1"/>
  <c r="F171" i="8"/>
  <c r="L171" i="1"/>
  <c r="P171" i="1"/>
  <c r="F215" i="8"/>
  <c r="L215" i="1"/>
  <c r="P215" i="1"/>
  <c r="F51" i="8"/>
  <c r="L51" i="1"/>
  <c r="P51" i="1"/>
  <c r="F52" i="8"/>
  <c r="L52" i="1"/>
  <c r="P52" i="1"/>
  <c r="F6" i="8"/>
  <c r="P6" i="1"/>
  <c r="L6" i="1"/>
  <c r="L49" i="1"/>
  <c r="P49" i="1"/>
  <c r="F49" i="8"/>
  <c r="F192" i="8"/>
  <c r="L192" i="1"/>
  <c r="P192" i="1"/>
  <c r="F239" i="8"/>
  <c r="L239" i="1"/>
  <c r="P239" i="1"/>
  <c r="F34" i="8"/>
  <c r="L34" i="1"/>
  <c r="P34" i="1"/>
  <c r="F71" i="8"/>
  <c r="L71" i="1"/>
  <c r="P71" i="1"/>
  <c r="F131" i="8"/>
  <c r="L131" i="1"/>
  <c r="P131" i="1"/>
  <c r="F121" i="8"/>
  <c r="L121" i="1"/>
  <c r="P121" i="1"/>
  <c r="F125" i="8"/>
  <c r="P125" i="1"/>
  <c r="L125" i="1"/>
  <c r="F218" i="8"/>
  <c r="L218" i="1"/>
  <c r="P218" i="1"/>
  <c r="F123" i="8"/>
  <c r="L123" i="1"/>
  <c r="P123" i="1"/>
  <c r="F64" i="8"/>
  <c r="L64" i="1"/>
  <c r="P64" i="1"/>
  <c r="F159" i="8"/>
  <c r="L159" i="1"/>
  <c r="P159" i="1"/>
  <c r="F39" i="8"/>
  <c r="L39" i="1"/>
  <c r="P39" i="1"/>
  <c r="F201" i="8"/>
  <c r="L201" i="1"/>
  <c r="P201" i="1"/>
  <c r="F164" i="8"/>
  <c r="L164" i="1"/>
  <c r="P164" i="1"/>
  <c r="F53" i="8"/>
  <c r="P53" i="1"/>
  <c r="L53" i="1"/>
  <c r="F144" i="8"/>
  <c r="L144" i="1"/>
  <c r="P144" i="1"/>
  <c r="F221" i="8"/>
  <c r="P221" i="1"/>
  <c r="L221" i="1"/>
  <c r="F225" i="8"/>
  <c r="L225" i="1"/>
  <c r="P225" i="1"/>
  <c r="F109" i="8"/>
  <c r="P109" i="1"/>
  <c r="L109" i="1"/>
  <c r="F87" i="8"/>
  <c r="P87" i="1"/>
  <c r="L87" i="1"/>
  <c r="F132" i="8"/>
  <c r="L132" i="1"/>
  <c r="P132" i="1"/>
  <c r="F55" i="8"/>
  <c r="L55" i="1"/>
  <c r="P55" i="1"/>
  <c r="F110" i="8"/>
  <c r="P110" i="1"/>
  <c r="L110" i="1"/>
  <c r="F78" i="8"/>
  <c r="P78" i="1"/>
  <c r="L78" i="1"/>
  <c r="F151" i="8"/>
  <c r="L151" i="1"/>
  <c r="P151" i="1"/>
  <c r="F211" i="8"/>
  <c r="P211" i="1"/>
  <c r="L211" i="1"/>
  <c r="F70" i="8"/>
  <c r="P70" i="1"/>
  <c r="L70" i="1"/>
  <c r="F7" i="8"/>
  <c r="P7" i="1"/>
  <c r="L7" i="1"/>
  <c r="F46" i="8"/>
  <c r="P46" i="1"/>
  <c r="L46" i="1"/>
  <c r="F228" i="8"/>
  <c r="P228" i="1"/>
  <c r="L228" i="1"/>
  <c r="F66" i="8"/>
  <c r="L66" i="1"/>
  <c r="P66" i="1"/>
  <c r="F99" i="8"/>
  <c r="L99" i="1"/>
  <c r="P99" i="1"/>
  <c r="F56" i="8"/>
  <c r="L56" i="1"/>
  <c r="P56" i="1"/>
  <c r="F180" i="8"/>
  <c r="L180" i="1"/>
  <c r="P180" i="1"/>
  <c r="F257" i="8"/>
  <c r="L257" i="1"/>
  <c r="P257" i="1"/>
  <c r="F63" i="8"/>
  <c r="L63" i="1"/>
  <c r="P63" i="1"/>
  <c r="F72" i="8"/>
  <c r="L72" i="1"/>
  <c r="P72" i="1"/>
  <c r="F11" i="8"/>
  <c r="L11" i="1"/>
  <c r="P11" i="1"/>
  <c r="F226" i="8"/>
  <c r="L226" i="1"/>
  <c r="P226" i="1"/>
  <c r="F54" i="8"/>
  <c r="P54" i="1"/>
  <c r="L54" i="1"/>
  <c r="F120" i="8"/>
  <c r="L120" i="1"/>
  <c r="P120" i="1"/>
  <c r="F224" i="8"/>
  <c r="L224" i="1"/>
  <c r="P224" i="1"/>
  <c r="F105" i="8"/>
  <c r="L105" i="1"/>
  <c r="P105" i="1"/>
  <c r="F106" i="8"/>
  <c r="L106" i="1"/>
  <c r="P106" i="1"/>
  <c r="F155" i="8"/>
  <c r="L155" i="1"/>
  <c r="P155" i="1"/>
  <c r="F122" i="8"/>
  <c r="L122" i="1"/>
  <c r="P122" i="1"/>
  <c r="F28" i="8"/>
  <c r="L28" i="1"/>
  <c r="P28" i="1"/>
  <c r="F75" i="8"/>
  <c r="L75" i="1"/>
  <c r="P75" i="1"/>
  <c r="F172" i="8"/>
  <c r="L172" i="1"/>
  <c r="P172" i="1"/>
  <c r="F247" i="8"/>
  <c r="L247" i="1"/>
  <c r="P247" i="1"/>
  <c r="F244" i="8"/>
  <c r="P244" i="1"/>
  <c r="L244" i="1"/>
  <c r="F193" i="8"/>
  <c r="L193" i="1"/>
  <c r="P193" i="1"/>
  <c r="F94" i="8"/>
  <c r="P94" i="1"/>
  <c r="L94" i="1"/>
  <c r="H242" i="8"/>
  <c r="J242" i="8" s="1"/>
  <c r="H181" i="8"/>
  <c r="J181" i="8" s="1"/>
  <c r="F238" i="8"/>
  <c r="P238" i="1"/>
  <c r="L238" i="1"/>
  <c r="F177" i="8"/>
  <c r="L177" i="1"/>
  <c r="P177" i="1"/>
  <c r="F255" i="8"/>
  <c r="L255" i="1"/>
  <c r="P255" i="1"/>
  <c r="F42" i="8"/>
  <c r="L42" i="1"/>
  <c r="P42" i="1"/>
  <c r="F90" i="8"/>
  <c r="L90" i="1"/>
  <c r="P90" i="1"/>
  <c r="F176" i="8"/>
  <c r="L176" i="1"/>
  <c r="P176" i="1"/>
  <c r="F27" i="8"/>
  <c r="L27" i="1"/>
  <c r="P27" i="1"/>
  <c r="F175" i="8"/>
  <c r="L175" i="1"/>
  <c r="P175" i="1"/>
  <c r="F60" i="8"/>
  <c r="L60" i="1"/>
  <c r="P60" i="1"/>
  <c r="F91" i="8"/>
  <c r="L91" i="1"/>
  <c r="P91" i="1"/>
  <c r="F163" i="8"/>
  <c r="L163" i="1"/>
  <c r="P163" i="1"/>
  <c r="F25" i="8"/>
  <c r="L25" i="1"/>
  <c r="P25" i="1"/>
  <c r="F77" i="8"/>
  <c r="P77" i="1"/>
  <c r="L77" i="1"/>
  <c r="F37" i="8"/>
  <c r="P37" i="1"/>
  <c r="L37" i="1"/>
  <c r="F146" i="8"/>
  <c r="L146" i="1"/>
  <c r="P146" i="1"/>
  <c r="F150" i="8"/>
  <c r="P150" i="1"/>
  <c r="L150" i="1"/>
  <c r="P259" i="1"/>
  <c r="L259" i="1"/>
  <c r="F259" i="8"/>
  <c r="F68" i="8"/>
  <c r="L68" i="1"/>
  <c r="P68" i="1"/>
  <c r="L187" i="1"/>
  <c r="F187" i="8"/>
  <c r="P187" i="1"/>
  <c r="F82" i="8"/>
  <c r="L82" i="1"/>
  <c r="P82" i="1"/>
  <c r="F183" i="8"/>
  <c r="L183" i="1"/>
  <c r="P183" i="1"/>
  <c r="F67" i="8"/>
  <c r="L67" i="1"/>
  <c r="P67" i="1"/>
  <c r="F14" i="8"/>
  <c r="P14" i="1"/>
  <c r="L14" i="1"/>
  <c r="F41" i="8"/>
  <c r="L41" i="1"/>
  <c r="P41" i="1"/>
  <c r="F222" i="8"/>
  <c r="P222" i="1"/>
  <c r="L222" i="1"/>
  <c r="F16" i="8"/>
  <c r="L16" i="1"/>
  <c r="P16" i="1"/>
  <c r="F18" i="8"/>
  <c r="L18" i="1"/>
  <c r="P18" i="1"/>
  <c r="F248" i="8"/>
  <c r="L248" i="1"/>
  <c r="P248" i="1"/>
  <c r="F245" i="8"/>
  <c r="P245" i="1"/>
  <c r="L245" i="1"/>
  <c r="F214" i="8"/>
  <c r="P214" i="1"/>
  <c r="L214" i="1"/>
  <c r="F165" i="8"/>
  <c r="P165" i="1"/>
  <c r="L165" i="1"/>
  <c r="F147" i="8"/>
  <c r="L147" i="1"/>
  <c r="P147" i="1"/>
  <c r="F22" i="8"/>
  <c r="P22" i="1"/>
  <c r="L22" i="1"/>
  <c r="L81" i="1"/>
  <c r="P81" i="1"/>
  <c r="F81" i="8"/>
  <c r="F43" i="8"/>
  <c r="L43" i="1"/>
  <c r="P43" i="1"/>
  <c r="F101" i="8"/>
  <c r="P101" i="1"/>
  <c r="L101" i="1"/>
  <c r="F84" i="8"/>
  <c r="L84" i="1"/>
  <c r="P84" i="1"/>
  <c r="F116" i="8"/>
  <c r="L116" i="1"/>
  <c r="P116" i="1"/>
  <c r="F148" i="8"/>
  <c r="L148" i="1"/>
  <c r="P148" i="1"/>
  <c r="F184" i="8"/>
  <c r="L184" i="1"/>
  <c r="P184" i="1"/>
  <c r="F235" i="8"/>
  <c r="P235" i="1"/>
  <c r="L235" i="1"/>
  <c r="F103" i="8"/>
  <c r="L103" i="1"/>
  <c r="P103" i="1"/>
  <c r="F117" i="8"/>
  <c r="P117" i="1"/>
  <c r="L117" i="1"/>
  <c r="F249" i="8"/>
  <c r="L249" i="1"/>
  <c r="P249" i="1"/>
  <c r="F152" i="8"/>
  <c r="L152" i="1"/>
  <c r="P152" i="1"/>
  <c r="F58" i="8"/>
  <c r="L58" i="1"/>
  <c r="P58" i="1"/>
  <c r="F232" i="8"/>
  <c r="L232" i="1"/>
  <c r="P232" i="1"/>
  <c r="F166" i="8"/>
  <c r="P166" i="1"/>
  <c r="L166" i="1"/>
  <c r="F143" i="8"/>
  <c r="L143" i="1"/>
  <c r="P143" i="1"/>
  <c r="F114" i="8"/>
  <c r="L114" i="1"/>
  <c r="P114" i="1"/>
  <c r="F191" i="8"/>
  <c r="L191" i="1"/>
  <c r="P191" i="1"/>
  <c r="F86" i="8"/>
  <c r="P86" i="1"/>
  <c r="L86" i="1"/>
  <c r="F208" i="8"/>
  <c r="L208" i="1"/>
  <c r="P208" i="1"/>
  <c r="F223" i="8"/>
  <c r="L223" i="1"/>
  <c r="P223" i="1"/>
  <c r="F206" i="8"/>
  <c r="P206" i="1"/>
  <c r="L206" i="1"/>
  <c r="F227" i="8"/>
  <c r="P227" i="1"/>
  <c r="L227" i="1"/>
  <c r="F254" i="8"/>
  <c r="P254" i="1"/>
  <c r="L254" i="1"/>
  <c r="F217" i="8"/>
  <c r="L217" i="1"/>
  <c r="P217" i="1"/>
  <c r="F142" i="8"/>
  <c r="P142" i="1"/>
  <c r="L142" i="1"/>
  <c r="F133" i="8"/>
  <c r="P133" i="1"/>
  <c r="L133" i="1"/>
  <c r="F100" i="8"/>
  <c r="L100" i="1"/>
  <c r="P100" i="1"/>
  <c r="F205" i="8"/>
  <c r="P205" i="1"/>
  <c r="L205" i="1"/>
  <c r="F219" i="8"/>
  <c r="P219" i="1"/>
  <c r="L219" i="1"/>
  <c r="F149" i="8"/>
  <c r="P149" i="1"/>
  <c r="L149" i="1"/>
  <c r="F258" i="8"/>
  <c r="L258" i="1"/>
  <c r="P258" i="1"/>
  <c r="F113" i="8"/>
  <c r="L113" i="1"/>
  <c r="P113" i="1"/>
  <c r="F79" i="8"/>
  <c r="L79" i="1"/>
  <c r="P79" i="1"/>
  <c r="F24" i="8"/>
  <c r="L24" i="1"/>
  <c r="P24" i="1"/>
  <c r="F153" i="8"/>
  <c r="L153" i="1"/>
  <c r="P153" i="1"/>
  <c r="F216" i="8"/>
  <c r="L216" i="1"/>
  <c r="P216" i="1"/>
  <c r="F115" i="8"/>
  <c r="L115" i="1"/>
  <c r="P115" i="1"/>
  <c r="F29" i="8"/>
  <c r="P29" i="1"/>
  <c r="L29" i="1"/>
  <c r="F21" i="8"/>
  <c r="P21" i="1"/>
  <c r="L21" i="1"/>
  <c r="F135" i="8"/>
  <c r="L135" i="1"/>
  <c r="P135" i="1"/>
  <c r="F198" i="8"/>
  <c r="P198" i="1"/>
  <c r="L198" i="1"/>
  <c r="F44" i="8"/>
  <c r="L44" i="1"/>
  <c r="P44" i="1"/>
  <c r="F145" i="8"/>
  <c r="L145" i="1"/>
  <c r="P145" i="1"/>
  <c r="F57" i="8"/>
  <c r="L57" i="1"/>
  <c r="P57" i="1"/>
  <c r="F85" i="8"/>
  <c r="L85" i="1"/>
  <c r="P85" i="1"/>
  <c r="F118" i="8"/>
  <c r="P118" i="1"/>
  <c r="L118" i="1"/>
  <c r="F61" i="8"/>
  <c r="P61" i="1"/>
  <c r="L61" i="1"/>
  <c r="F35" i="8"/>
  <c r="L35" i="1"/>
  <c r="P35" i="1"/>
  <c r="F38" i="8"/>
  <c r="P38" i="1"/>
  <c r="L38" i="1"/>
  <c r="F186" i="8"/>
  <c r="L186" i="1"/>
  <c r="P186" i="1"/>
  <c r="F229" i="8"/>
  <c r="P229" i="1"/>
  <c r="L229" i="1"/>
  <c r="F127" i="8"/>
  <c r="L127" i="1"/>
  <c r="P127" i="1"/>
  <c r="F139" i="8"/>
  <c r="L139" i="1"/>
  <c r="P139" i="1"/>
  <c r="F137" i="8"/>
  <c r="L137" i="1"/>
  <c r="P137" i="1"/>
  <c r="F32" i="8"/>
  <c r="L32" i="1"/>
  <c r="P32" i="1"/>
  <c r="F190" i="8"/>
  <c r="P190" i="1"/>
  <c r="L190" i="1"/>
  <c r="F40" i="8"/>
  <c r="L40" i="1"/>
  <c r="P40" i="1"/>
  <c r="F13" i="8"/>
  <c r="P13" i="1"/>
  <c r="L13" i="1"/>
  <c r="F252" i="8"/>
  <c r="L252" i="1"/>
  <c r="P252" i="1"/>
  <c r="F210" i="8"/>
  <c r="L210" i="1"/>
  <c r="P210" i="1"/>
  <c r="F102" i="8"/>
  <c r="P102" i="1"/>
  <c r="L102" i="1"/>
  <c r="F140" i="8"/>
  <c r="L140" i="1"/>
  <c r="P140" i="1"/>
  <c r="F213" i="8"/>
  <c r="P213" i="1"/>
  <c r="L213" i="1"/>
  <c r="F260" i="8"/>
  <c r="P260" i="1"/>
  <c r="L260" i="1"/>
  <c r="P195" i="1"/>
  <c r="F195" i="8"/>
  <c r="L195" i="1"/>
  <c r="F17" i="8"/>
  <c r="L17" i="1"/>
  <c r="P17" i="1"/>
  <c r="F170" i="8"/>
  <c r="L170" i="1"/>
  <c r="P170" i="1"/>
  <c r="F161" i="8"/>
  <c r="L161" i="1"/>
  <c r="P161" i="1"/>
  <c r="F168" i="8"/>
  <c r="L168" i="1"/>
  <c r="P168" i="1"/>
  <c r="D261" i="8"/>
  <c r="D263" i="8" s="1"/>
  <c r="T261" i="5"/>
  <c r="T263" i="5" s="1"/>
  <c r="R263" i="5"/>
  <c r="S261" i="1"/>
  <c r="S263" i="1" s="1"/>
  <c r="X263" i="7"/>
  <c r="Z261" i="7"/>
  <c r="Z263" i="7" s="1"/>
  <c r="J261" i="1"/>
  <c r="L261" i="1" s="1"/>
  <c r="P5" i="1"/>
  <c r="F5" i="8"/>
  <c r="H260" i="8" l="1"/>
  <c r="J260" i="8" s="1"/>
  <c r="H190" i="8"/>
  <c r="J190" i="8" s="1"/>
  <c r="H118" i="8"/>
  <c r="J118" i="8" s="1"/>
  <c r="H227" i="8"/>
  <c r="J227" i="8" s="1"/>
  <c r="H184" i="8"/>
  <c r="J184" i="8" s="1"/>
  <c r="H168" i="8"/>
  <c r="J168" i="8" s="1"/>
  <c r="H102" i="8"/>
  <c r="J102" i="8" s="1"/>
  <c r="H139" i="8"/>
  <c r="J139" i="8" s="1"/>
  <c r="H145" i="8"/>
  <c r="J145" i="8" s="1"/>
  <c r="H153" i="8"/>
  <c r="J153" i="8" s="1"/>
  <c r="H100" i="8"/>
  <c r="J100" i="8" s="1"/>
  <c r="H208" i="8"/>
  <c r="J208" i="8" s="1"/>
  <c r="H152" i="8"/>
  <c r="J152" i="8" s="1"/>
  <c r="H84" i="8"/>
  <c r="J84" i="8" s="1"/>
  <c r="H43" i="8"/>
  <c r="J43" i="8" s="1"/>
  <c r="H18" i="8"/>
  <c r="J18" i="8" s="1"/>
  <c r="H60" i="8"/>
  <c r="J60" i="8" s="1"/>
  <c r="H238" i="8"/>
  <c r="J238" i="8" s="1"/>
  <c r="H247" i="8"/>
  <c r="J247" i="8" s="1"/>
  <c r="H75" i="8"/>
  <c r="J75" i="8" s="1"/>
  <c r="H54" i="8"/>
  <c r="J54" i="8" s="1"/>
  <c r="H99" i="8"/>
  <c r="J99" i="8" s="1"/>
  <c r="H55" i="8"/>
  <c r="J55" i="8" s="1"/>
  <c r="H164" i="8"/>
  <c r="J164" i="8" s="1"/>
  <c r="H121" i="8"/>
  <c r="J121" i="8" s="1"/>
  <c r="H49" i="8"/>
  <c r="J49" i="8" s="1"/>
  <c r="H52" i="8"/>
  <c r="J52" i="8" s="1"/>
  <c r="H124" i="8"/>
  <c r="J124" i="8" s="1"/>
  <c r="H196" i="8"/>
  <c r="J196" i="8" s="1"/>
  <c r="H199" i="8"/>
  <c r="J199" i="8" s="1"/>
  <c r="H76" i="8"/>
  <c r="J76" i="8" s="1"/>
  <c r="H45" i="8"/>
  <c r="J45" i="8" s="1"/>
  <c r="H108" i="8"/>
  <c r="J108" i="8" s="1"/>
  <c r="H162" i="8"/>
  <c r="J162" i="8" s="1"/>
  <c r="H203" i="8"/>
  <c r="J203" i="8" s="1"/>
  <c r="H182" i="8"/>
  <c r="J182" i="8" s="1"/>
  <c r="H158" i="8"/>
  <c r="J158" i="8" s="1"/>
  <c r="H72" i="8"/>
  <c r="J72" i="8" s="1"/>
  <c r="H34" i="8"/>
  <c r="J34" i="8" s="1"/>
  <c r="H171" i="8"/>
  <c r="J171" i="8" s="1"/>
  <c r="H73" i="8"/>
  <c r="J73" i="8" s="1"/>
  <c r="H213" i="8"/>
  <c r="J213" i="8" s="1"/>
  <c r="H32" i="8"/>
  <c r="J32" i="8" s="1"/>
  <c r="H85" i="8"/>
  <c r="J85" i="8" s="1"/>
  <c r="H115" i="8"/>
  <c r="J115" i="8" s="1"/>
  <c r="H219" i="8"/>
  <c r="J219" i="8" s="1"/>
  <c r="H206" i="8"/>
  <c r="J206" i="8" s="1"/>
  <c r="H232" i="8"/>
  <c r="J232" i="8" s="1"/>
  <c r="H148" i="8"/>
  <c r="J148" i="8" s="1"/>
  <c r="H245" i="8"/>
  <c r="J245" i="8" s="1"/>
  <c r="H163" i="8"/>
  <c r="J163" i="8" s="1"/>
  <c r="H255" i="8"/>
  <c r="J255" i="8" s="1"/>
  <c r="H193" i="8"/>
  <c r="J193" i="8" s="1"/>
  <c r="H224" i="8"/>
  <c r="J224" i="8" s="1"/>
  <c r="H180" i="8"/>
  <c r="J180" i="8" s="1"/>
  <c r="H211" i="8"/>
  <c r="J211" i="8" s="1"/>
  <c r="H78" i="8"/>
  <c r="J78" i="8" s="1"/>
  <c r="H144" i="8"/>
  <c r="J144" i="8" s="1"/>
  <c r="H218" i="8"/>
  <c r="J218" i="8" s="1"/>
  <c r="H233" i="8"/>
  <c r="J233" i="8" s="1"/>
  <c r="H65" i="8"/>
  <c r="J65" i="8" s="1"/>
  <c r="H83" i="8"/>
  <c r="J83" i="8" s="1"/>
  <c r="H128" i="8"/>
  <c r="J128" i="8" s="1"/>
  <c r="H236" i="8"/>
  <c r="J236" i="8" s="1"/>
  <c r="H204" i="8"/>
  <c r="J204" i="8" s="1"/>
  <c r="H220" i="8"/>
  <c r="J220" i="8" s="1"/>
  <c r="H243" i="8"/>
  <c r="J243" i="8" s="1"/>
  <c r="H69" i="8"/>
  <c r="J69" i="8" s="1"/>
  <c r="H98" i="8"/>
  <c r="J98" i="8" s="1"/>
  <c r="H135" i="8"/>
  <c r="J135" i="8" s="1"/>
  <c r="H114" i="8"/>
  <c r="J114" i="8" s="1"/>
  <c r="H147" i="8"/>
  <c r="J147" i="8" s="1"/>
  <c r="H67" i="8"/>
  <c r="J67" i="8" s="1"/>
  <c r="H176" i="8"/>
  <c r="J176" i="8" s="1"/>
  <c r="H155" i="8"/>
  <c r="J155" i="8" s="1"/>
  <c r="H93" i="8"/>
  <c r="J93" i="8" s="1"/>
  <c r="H178" i="8"/>
  <c r="J178" i="8" s="1"/>
  <c r="H10" i="8"/>
  <c r="J10" i="8" s="1"/>
  <c r="H250" i="8"/>
  <c r="J250" i="8" s="1"/>
  <c r="H256" i="8"/>
  <c r="J256" i="8" s="1"/>
  <c r="H48" i="8"/>
  <c r="J48" i="8" s="1"/>
  <c r="H129" i="8"/>
  <c r="J129" i="8" s="1"/>
  <c r="H24" i="8"/>
  <c r="J24" i="8" s="1"/>
  <c r="H133" i="8"/>
  <c r="J133" i="8" s="1"/>
  <c r="H86" i="8"/>
  <c r="J86" i="8" s="1"/>
  <c r="H249" i="8"/>
  <c r="J249" i="8" s="1"/>
  <c r="H16" i="8"/>
  <c r="J16" i="8" s="1"/>
  <c r="H41" i="8"/>
  <c r="J41" i="8" s="1"/>
  <c r="H150" i="8"/>
  <c r="J150" i="8" s="1"/>
  <c r="H175" i="8"/>
  <c r="J175" i="8" s="1"/>
  <c r="H172" i="8"/>
  <c r="J172" i="8" s="1"/>
  <c r="H28" i="8"/>
  <c r="J28" i="8" s="1"/>
  <c r="H226" i="8"/>
  <c r="J226" i="8" s="1"/>
  <c r="H66" i="8"/>
  <c r="J66" i="8" s="1"/>
  <c r="H132" i="8"/>
  <c r="J132" i="8" s="1"/>
  <c r="H201" i="8"/>
  <c r="J201" i="8" s="1"/>
  <c r="H131" i="8"/>
  <c r="J131" i="8" s="1"/>
  <c r="H51" i="8"/>
  <c r="J51" i="8" s="1"/>
  <c r="H80" i="8"/>
  <c r="J80" i="8" s="1"/>
  <c r="H62" i="8"/>
  <c r="J62" i="8" s="1"/>
  <c r="H136" i="8"/>
  <c r="J136" i="8" s="1"/>
  <c r="H138" i="8"/>
  <c r="J138" i="8" s="1"/>
  <c r="H234" i="8"/>
  <c r="J234" i="8" s="1"/>
  <c r="H194" i="8"/>
  <c r="J194" i="8" s="1"/>
  <c r="H119" i="8"/>
  <c r="J119" i="8" s="1"/>
  <c r="H185" i="8"/>
  <c r="J185" i="8" s="1"/>
  <c r="H23" i="8"/>
  <c r="J23" i="8" s="1"/>
  <c r="H207" i="8"/>
  <c r="J207" i="8" s="1"/>
  <c r="H107" i="8"/>
  <c r="J107" i="8" s="1"/>
  <c r="H186" i="8"/>
  <c r="J186" i="8" s="1"/>
  <c r="H113" i="8"/>
  <c r="J113" i="8" s="1"/>
  <c r="H81" i="8"/>
  <c r="J81" i="8" s="1"/>
  <c r="H187" i="8"/>
  <c r="J187" i="8" s="1"/>
  <c r="H31" i="8"/>
  <c r="J31" i="8" s="1"/>
  <c r="H40" i="8"/>
  <c r="J40" i="8" s="1"/>
  <c r="H38" i="8"/>
  <c r="J38" i="8" s="1"/>
  <c r="H61" i="8"/>
  <c r="J61" i="8" s="1"/>
  <c r="H21" i="8"/>
  <c r="J21" i="8" s="1"/>
  <c r="H258" i="8"/>
  <c r="J258" i="8" s="1"/>
  <c r="H254" i="8"/>
  <c r="J254" i="8" s="1"/>
  <c r="H143" i="8"/>
  <c r="J143" i="8" s="1"/>
  <c r="H235" i="8"/>
  <c r="J235" i="8" s="1"/>
  <c r="H165" i="8"/>
  <c r="J165" i="8" s="1"/>
  <c r="H183" i="8"/>
  <c r="J183" i="8" s="1"/>
  <c r="H77" i="8"/>
  <c r="J77" i="8" s="1"/>
  <c r="H90" i="8"/>
  <c r="J90" i="8" s="1"/>
  <c r="H106" i="8"/>
  <c r="J106" i="8" s="1"/>
  <c r="H63" i="8"/>
  <c r="J63" i="8" s="1"/>
  <c r="H7" i="8"/>
  <c r="J7" i="8" s="1"/>
  <c r="H225" i="8"/>
  <c r="J225" i="8" s="1"/>
  <c r="H64" i="8"/>
  <c r="J64" i="8" s="1"/>
  <c r="H239" i="8"/>
  <c r="J239" i="8" s="1"/>
  <c r="H20" i="8"/>
  <c r="J20" i="8" s="1"/>
  <c r="H19" i="8"/>
  <c r="J19" i="8" s="1"/>
  <c r="H156" i="8"/>
  <c r="J156" i="8" s="1"/>
  <c r="H202" i="8"/>
  <c r="J202" i="8" s="1"/>
  <c r="H50" i="8"/>
  <c r="J50" i="8" s="1"/>
  <c r="H141" i="8"/>
  <c r="J141" i="8" s="1"/>
  <c r="H112" i="8"/>
  <c r="J112" i="8" s="1"/>
  <c r="H200" i="8"/>
  <c r="J200" i="8" s="1"/>
  <c r="H134" i="8"/>
  <c r="J134" i="8" s="1"/>
  <c r="H174" i="8"/>
  <c r="J174" i="8" s="1"/>
  <c r="H35" i="8"/>
  <c r="J35" i="8" s="1"/>
  <c r="H37" i="8"/>
  <c r="J37" i="8" s="1"/>
  <c r="H159" i="8"/>
  <c r="J159" i="8" s="1"/>
  <c r="H195" i="8"/>
  <c r="J195" i="8" s="1"/>
  <c r="H140" i="8"/>
  <c r="J140" i="8" s="1"/>
  <c r="H137" i="8"/>
  <c r="J137" i="8" s="1"/>
  <c r="H57" i="8"/>
  <c r="J57" i="8" s="1"/>
  <c r="H216" i="8"/>
  <c r="J216" i="8" s="1"/>
  <c r="H205" i="8"/>
  <c r="J205" i="8" s="1"/>
  <c r="H223" i="8"/>
  <c r="J223" i="8" s="1"/>
  <c r="H58" i="8"/>
  <c r="J58" i="8" s="1"/>
  <c r="H116" i="8"/>
  <c r="J116" i="8" s="1"/>
  <c r="H101" i="8"/>
  <c r="J101" i="8" s="1"/>
  <c r="H248" i="8"/>
  <c r="J248" i="8" s="1"/>
  <c r="H68" i="8"/>
  <c r="J68" i="8" s="1"/>
  <c r="H91" i="8"/>
  <c r="J91" i="8" s="1"/>
  <c r="H177" i="8"/>
  <c r="J177" i="8" s="1"/>
  <c r="H244" i="8"/>
  <c r="J244" i="8" s="1"/>
  <c r="H120" i="8"/>
  <c r="J120" i="8" s="1"/>
  <c r="H56" i="8"/>
  <c r="J56" i="8" s="1"/>
  <c r="H110" i="8"/>
  <c r="J110" i="8" s="1"/>
  <c r="H53" i="8"/>
  <c r="J53" i="8" s="1"/>
  <c r="H125" i="8"/>
  <c r="J125" i="8" s="1"/>
  <c r="H6" i="8"/>
  <c r="J6" i="8" s="1"/>
  <c r="H197" i="8"/>
  <c r="J197" i="8" s="1"/>
  <c r="H160" i="8"/>
  <c r="J160" i="8" s="1"/>
  <c r="H111" i="8"/>
  <c r="J111" i="8" s="1"/>
  <c r="H126" i="8"/>
  <c r="J126" i="8" s="1"/>
  <c r="H169" i="8"/>
  <c r="J169" i="8" s="1"/>
  <c r="H74" i="8"/>
  <c r="J74" i="8" s="1"/>
  <c r="H26" i="8"/>
  <c r="J26" i="8" s="1"/>
  <c r="H246" i="8"/>
  <c r="J246" i="8" s="1"/>
  <c r="H189" i="8"/>
  <c r="J189" i="8" s="1"/>
  <c r="H230" i="8"/>
  <c r="J230" i="8" s="1"/>
  <c r="H96" i="8"/>
  <c r="J96" i="8" s="1"/>
  <c r="H13" i="8"/>
  <c r="J13" i="8" s="1"/>
  <c r="H217" i="8"/>
  <c r="J217" i="8" s="1"/>
  <c r="H46" i="8"/>
  <c r="J46" i="8" s="1"/>
  <c r="H109" i="8"/>
  <c r="J109" i="8" s="1"/>
  <c r="H161" i="8"/>
  <c r="J161" i="8" s="1"/>
  <c r="H210" i="8"/>
  <c r="J210" i="8" s="1"/>
  <c r="H127" i="8"/>
  <c r="J127" i="8" s="1"/>
  <c r="H44" i="8"/>
  <c r="J44" i="8" s="1"/>
  <c r="H170" i="8"/>
  <c r="J170" i="8" s="1"/>
  <c r="H252" i="8"/>
  <c r="J252" i="8" s="1"/>
  <c r="H229" i="8"/>
  <c r="J229" i="8" s="1"/>
  <c r="H198" i="8"/>
  <c r="J198" i="8" s="1"/>
  <c r="H79" i="8"/>
  <c r="J79" i="8" s="1"/>
  <c r="H142" i="8"/>
  <c r="J142" i="8" s="1"/>
  <c r="H191" i="8"/>
  <c r="J191" i="8" s="1"/>
  <c r="H117" i="8"/>
  <c r="J117" i="8" s="1"/>
  <c r="H22" i="8"/>
  <c r="J22" i="8" s="1"/>
  <c r="H222" i="8"/>
  <c r="J222" i="8" s="1"/>
  <c r="H14" i="8"/>
  <c r="J14" i="8" s="1"/>
  <c r="H259" i="8"/>
  <c r="J259" i="8" s="1"/>
  <c r="H146" i="8"/>
  <c r="J146" i="8" s="1"/>
  <c r="H27" i="8"/>
  <c r="J27" i="8" s="1"/>
  <c r="H122" i="8"/>
  <c r="J122" i="8" s="1"/>
  <c r="H11" i="8"/>
  <c r="J11" i="8" s="1"/>
  <c r="H228" i="8"/>
  <c r="J228" i="8" s="1"/>
  <c r="H87" i="8"/>
  <c r="J87" i="8" s="1"/>
  <c r="H39" i="8"/>
  <c r="J39" i="8" s="1"/>
  <c r="H71" i="8"/>
  <c r="J71" i="8" s="1"/>
  <c r="H215" i="8"/>
  <c r="J215" i="8" s="1"/>
  <c r="H157" i="8"/>
  <c r="J157" i="8" s="1"/>
  <c r="H188" i="8"/>
  <c r="J188" i="8" s="1"/>
  <c r="H97" i="8"/>
  <c r="J97" i="8" s="1"/>
  <c r="H92" i="8"/>
  <c r="J92" i="8" s="1"/>
  <c r="H8" i="8"/>
  <c r="J8" i="8" s="1"/>
  <c r="H154" i="8"/>
  <c r="J154" i="8" s="1"/>
  <c r="H88" i="8"/>
  <c r="J88" i="8" s="1"/>
  <c r="H212" i="8"/>
  <c r="J212" i="8" s="1"/>
  <c r="H237" i="8"/>
  <c r="J237" i="8" s="1"/>
  <c r="H59" i="8"/>
  <c r="J59" i="8" s="1"/>
  <c r="H9" i="8"/>
  <c r="J9" i="8" s="1"/>
  <c r="H17" i="8"/>
  <c r="J17" i="8" s="1"/>
  <c r="H103" i="8"/>
  <c r="J103" i="8" s="1"/>
  <c r="H29" i="8"/>
  <c r="J29" i="8" s="1"/>
  <c r="H149" i="8"/>
  <c r="J149" i="8" s="1"/>
  <c r="H166" i="8"/>
  <c r="J166" i="8" s="1"/>
  <c r="H214" i="8"/>
  <c r="J214" i="8" s="1"/>
  <c r="H82" i="8"/>
  <c r="J82" i="8" s="1"/>
  <c r="H25" i="8"/>
  <c r="J25" i="8" s="1"/>
  <c r="H42" i="8"/>
  <c r="J42" i="8" s="1"/>
  <c r="H94" i="8"/>
  <c r="J94" i="8" s="1"/>
  <c r="H105" i="8"/>
  <c r="J105" i="8" s="1"/>
  <c r="H257" i="8"/>
  <c r="J257" i="8" s="1"/>
  <c r="H70" i="8"/>
  <c r="J70" i="8" s="1"/>
  <c r="H151" i="8"/>
  <c r="J151" i="8" s="1"/>
  <c r="H221" i="8"/>
  <c r="J221" i="8" s="1"/>
  <c r="H123" i="8"/>
  <c r="J123" i="8" s="1"/>
  <c r="H192" i="8"/>
  <c r="J192" i="8" s="1"/>
  <c r="H240" i="8"/>
  <c r="J240" i="8" s="1"/>
  <c r="H167" i="8"/>
  <c r="J167" i="8" s="1"/>
  <c r="H36" i="8"/>
  <c r="J36" i="8" s="1"/>
  <c r="H231" i="8"/>
  <c r="J231" i="8" s="1"/>
  <c r="H47" i="8"/>
  <c r="J47" i="8" s="1"/>
  <c r="H15" i="8"/>
  <c r="J15" i="8" s="1"/>
  <c r="H33" i="8"/>
  <c r="J33" i="8" s="1"/>
  <c r="H209" i="8"/>
  <c r="J209" i="8" s="1"/>
  <c r="H95" i="8"/>
  <c r="J95" i="8" s="1"/>
  <c r="H179" i="8"/>
  <c r="J179" i="8" s="1"/>
  <c r="P261" i="1"/>
  <c r="P263" i="1" s="1"/>
  <c r="J263" i="1"/>
  <c r="L263" i="1" s="1"/>
  <c r="F261" i="8"/>
  <c r="F263" i="8" s="1"/>
  <c r="H5" i="8"/>
  <c r="J5" i="8" s="1"/>
  <c r="H261" i="8" l="1"/>
  <c r="H263" i="8" s="1"/>
  <c r="H267" i="8" s="1"/>
  <c r="J267" i="8" s="1"/>
  <c r="J261" i="8"/>
  <c r="J263" i="8" l="1"/>
  <c r="H266" i="8"/>
  <c r="J266" i="8" s="1"/>
  <c r="H269" i="8"/>
  <c r="J269" i="8" s="1"/>
  <c r="H268" i="8"/>
  <c r="J268" i="8" s="1"/>
  <c r="H271" i="8" l="1"/>
  <c r="J2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</authors>
  <commentList>
    <comment ref="A4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  <author>Lori Shaw</author>
  </authors>
  <commentList>
    <comment ref="A4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6% of DFPS and 85% of DSHS</t>
        </r>
      </text>
    </comment>
    <comment ref="B195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SBC1</author>
    <author>Stuart Cargile</author>
    <author>Stuart B. Cargile</author>
    <author>Lori Shaw</author>
  </authors>
  <commentList>
    <comment ref="G3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A44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
</t>
        </r>
      </text>
    </comment>
    <comment ref="B44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V83" authorId="2" shapeId="0" xr:uid="{00000000-0006-0000-0300-000007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3" authorId="2" shapeId="0" xr:uid="{00000000-0006-0000-0300-000008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3" authorId="2" shapeId="0" xr:uid="{00000000-0006-0000-0300-000009000000}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85" authorId="1" shapeId="0" xr:uid="{00000000-0006-0000-0300-00000A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1" shapeId="0" xr:uid="{00000000-0006-0000-0300-00000B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89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195" authorId="3" shapeId="0" xr:uid="{00000000-0006-0000-0300-00000E000000}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 FY19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  <author>Lori Shaw</author>
  </authors>
  <commentList>
    <comment ref="A4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 xr:uid="{00000000-0006-0000-04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 xr:uid="{00000000-0006-0000-0400-000004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95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Cargile</author>
    <author>Lori Shaw</author>
  </authors>
  <commentList>
    <comment ref="A4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 xr:uid="{00000000-0006-0000-0500-000003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A520</t>
        </r>
      </text>
    </comment>
    <comment ref="B85" authorId="0" shapeId="0" xr:uid="{00000000-0006-0000-0500-000004000000}">
      <text>
        <r>
          <rPr>
            <b/>
            <sz val="9"/>
            <color indexed="81"/>
            <rFont val="Tahoma"/>
            <charset val="1"/>
          </rPr>
          <t>Stuart Cargile:</t>
        </r>
        <r>
          <rPr>
            <sz val="9"/>
            <color indexed="81"/>
            <rFont val="Tahoma"/>
            <charset val="1"/>
          </rPr>
          <t xml:space="preserve">
previously Psychologists, Board of Examiners of</t>
        </r>
      </text>
    </comment>
    <comment ref="A8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95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 FY19</t>
        </r>
      </text>
    </comment>
  </commentList>
</comments>
</file>

<file path=xl/sharedStrings.xml><?xml version="1.0" encoding="utf-8"?>
<sst xmlns="http://schemas.openxmlformats.org/spreadsheetml/2006/main" count="3610" uniqueCount="579">
  <si>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</si>
  <si>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</si>
  <si>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</si>
  <si>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</si>
  <si>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</si>
  <si>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</si>
  <si>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</si>
  <si>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</si>
  <si>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</si>
  <si>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</si>
  <si>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</si>
  <si>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</si>
  <si>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</si>
  <si>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</si>
  <si>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</si>
  <si>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</si>
  <si>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</si>
  <si>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</si>
  <si>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</si>
  <si>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</si>
  <si>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</si>
  <si>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</si>
  <si>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</si>
  <si>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</si>
  <si>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</si>
  <si>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</si>
  <si>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</si>
  <si>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</si>
  <si>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</si>
  <si>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</si>
  <si>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</si>
  <si>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</si>
  <si>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</si>
  <si>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</si>
  <si>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</si>
  <si>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</si>
  <si>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</si>
  <si>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</si>
  <si>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</si>
  <si>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</si>
  <si>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</si>
  <si>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</si>
  <si>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</si>
  <si>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</si>
  <si>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</si>
  <si>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</si>
  <si>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</si>
  <si>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</si>
  <si>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</si>
  <si>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</si>
  <si>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</si>
  <si>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</si>
  <si>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</si>
  <si>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</si>
  <si>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</si>
  <si>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</si>
  <si>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</si>
  <si>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</si>
  <si>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</si>
  <si>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</si>
  <si>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</si>
  <si>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</si>
  <si>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</si>
  <si>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</si>
  <si>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</si>
  <si>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</si>
  <si>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</si>
  <si>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</si>
  <si>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</si>
  <si>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</si>
  <si>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</si>
  <si>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</si>
  <si>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</si>
  <si>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</si>
  <si>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</si>
  <si>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</si>
  <si>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</si>
  <si>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</si>
  <si>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</si>
  <si>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</si>
  <si>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</si>
  <si>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</si>
  <si>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</si>
  <si>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</si>
  <si>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</si>
  <si>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</si>
  <si>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</si>
  <si>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</si>
  <si>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</si>
  <si>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</si>
  <si>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</si>
  <si>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</si>
  <si>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</si>
  <si>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</si>
  <si>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</si>
  <si>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</si>
  <si>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</si>
  <si>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</si>
  <si>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</si>
  <si>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</si>
  <si>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</si>
  <si>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</si>
  <si>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</si>
  <si>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</si>
  <si>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</si>
  <si>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</si>
  <si>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</si>
  <si>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</si>
  <si>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</si>
  <si>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</si>
  <si>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</si>
  <si>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</si>
  <si>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</si>
  <si>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</si>
  <si>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</si>
  <si>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</si>
  <si>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</si>
  <si>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</si>
  <si>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</si>
  <si>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</si>
  <si>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</si>
  <si>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</si>
  <si>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</si>
  <si>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</si>
  <si>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</si>
  <si>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</si>
  <si>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</si>
  <si>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</si>
  <si>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</si>
  <si>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</si>
  <si>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A513</t>
  </si>
  <si>
    <t>Funeral Service Commission</t>
  </si>
  <si>
    <t>A514</t>
  </si>
  <si>
    <t>Optometry Board</t>
  </si>
  <si>
    <t>A515</t>
  </si>
  <si>
    <t>Pharmacy, Board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</si>
  <si>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</si>
  <si>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</si>
  <si>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</si>
  <si>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</si>
  <si>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</si>
  <si>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</si>
  <si>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</si>
  <si>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</si>
  <si>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</si>
  <si>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</si>
  <si>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</si>
  <si>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</si>
  <si>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</si>
  <si>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</si>
  <si>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</si>
  <si>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</si>
  <si>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</si>
  <si>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</si>
  <si>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</si>
  <si>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</si>
  <si>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</si>
  <si>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</si>
  <si>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</si>
  <si>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</si>
  <si>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</si>
  <si>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</si>
  <si>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</si>
  <si>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</si>
  <si>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</si>
  <si>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</si>
  <si>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</si>
  <si>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</si>
  <si>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</si>
  <si>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</si>
  <si>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</si>
  <si>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</si>
  <si>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</si>
  <si>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</si>
  <si>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</si>
  <si>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</si>
  <si>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</si>
  <si>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</si>
  <si>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</si>
  <si>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</si>
  <si>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</si>
  <si>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</si>
  <si>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</si>
  <si>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</si>
  <si>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</si>
  <si>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</si>
  <si>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</si>
  <si>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</si>
  <si>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</si>
  <si>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</si>
  <si>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</si>
  <si>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</si>
  <si>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</si>
  <si>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</si>
  <si>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</si>
  <si>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</si>
  <si>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</si>
  <si>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</si>
  <si>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</si>
  <si>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</si>
  <si>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</si>
  <si>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</si>
  <si>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</si>
  <si>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</si>
  <si>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</si>
  <si>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</si>
  <si>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</si>
  <si>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</si>
  <si>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</si>
  <si>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</si>
  <si>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</si>
  <si>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</si>
  <si>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</si>
  <si>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</si>
  <si>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</si>
  <si>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</si>
  <si>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</si>
  <si>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</si>
  <si>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</si>
  <si>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</si>
  <si>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</si>
  <si>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</si>
  <si>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</si>
  <si>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</si>
  <si>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</si>
  <si>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</si>
  <si>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</si>
  <si>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</si>
  <si>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</si>
  <si>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</si>
  <si>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</si>
  <si>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</si>
  <si>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</si>
  <si>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</si>
  <si>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</si>
  <si>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</si>
  <si>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</si>
  <si>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</si>
  <si>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</si>
  <si>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</si>
  <si>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</si>
  <si>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</si>
  <si>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</si>
  <si>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</si>
  <si>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</si>
  <si>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</si>
  <si>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</si>
  <si>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</si>
  <si>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</si>
  <si>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</si>
  <si>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</si>
  <si>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</si>
  <si>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</si>
  <si>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</si>
  <si>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</si>
  <si>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</si>
  <si>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</si>
  <si>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</si>
  <si>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</si>
  <si>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</si>
  <si>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</si>
  <si>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</si>
  <si>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</si>
  <si>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</si>
  <si>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</si>
  <si>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</si>
  <si>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</si>
  <si>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</si>
  <si>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</si>
  <si>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</si>
  <si>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</si>
  <si>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</si>
  <si>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</si>
  <si>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</si>
  <si>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</si>
  <si>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</si>
  <si>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</si>
  <si>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</si>
  <si>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</si>
  <si>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</si>
  <si>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</si>
  <si>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</si>
  <si>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</si>
  <si>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</si>
  <si>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</si>
  <si>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</si>
  <si>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</si>
  <si>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</si>
  <si>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</si>
  <si>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</si>
  <si>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</si>
  <si>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</si>
  <si>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</si>
  <si>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</si>
  <si>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</si>
  <si>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</si>
  <si>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</si>
  <si>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</si>
  <si>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</si>
  <si>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</si>
  <si>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</si>
  <si>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</si>
  <si>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</si>
  <si>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</si>
  <si>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</si>
  <si>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</si>
  <si>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</si>
  <si>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</si>
  <si>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</si>
  <si>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</si>
  <si>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</si>
  <si>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</si>
  <si>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</si>
  <si>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</si>
  <si>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</si>
  <si>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</si>
  <si>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</si>
  <si>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</si>
  <si>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</si>
  <si>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</si>
  <si>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</si>
  <si>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</si>
  <si>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</si>
  <si>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</si>
  <si>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</si>
  <si>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</si>
  <si>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</si>
  <si>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</si>
  <si>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</si>
  <si>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</si>
  <si>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</si>
  <si>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</si>
  <si>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</si>
  <si>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</si>
  <si>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</si>
  <si>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</si>
  <si>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</si>
  <si>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</si>
  <si>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</si>
  <si>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</si>
  <si>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</si>
  <si>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</si>
  <si>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</si>
  <si>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</si>
  <si>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</si>
  <si>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</si>
  <si>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</si>
  <si>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</si>
  <si>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</si>
  <si>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</si>
  <si>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</si>
  <si>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</si>
  <si>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</si>
  <si>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</si>
  <si>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</si>
  <si>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</si>
  <si>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</si>
  <si>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</si>
  <si>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</si>
  <si>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</si>
  <si>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</si>
  <si>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</si>
  <si>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</si>
  <si>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</si>
  <si>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</si>
  <si>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</si>
  <si>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</si>
  <si>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</si>
  <si>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</si>
  <si>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</si>
  <si>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</si>
  <si>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</si>
  <si>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</si>
  <si>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</si>
  <si>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</si>
  <si>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</si>
  <si>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</si>
  <si>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</si>
  <si>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</si>
  <si>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</si>
  <si>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</si>
  <si>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</si>
  <si>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</si>
  <si>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</si>
  <si>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</si>
  <si>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</si>
  <si>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</si>
  <si>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</si>
  <si>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</si>
  <si>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</si>
  <si>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</si>
  <si>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</si>
  <si>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</si>
  <si>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</si>
  <si>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</si>
  <si>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</si>
  <si>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</si>
  <si>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</si>
  <si>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</si>
  <si>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</si>
  <si>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</si>
  <si>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</si>
  <si>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</si>
  <si>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</si>
  <si>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</si>
  <si>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</si>
  <si>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</si>
  <si>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</si>
  <si>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</si>
  <si>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</si>
  <si>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</si>
  <si>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</si>
  <si>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</si>
  <si>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</si>
  <si>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</si>
  <si>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</si>
  <si>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</si>
  <si>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</si>
  <si>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</si>
  <si>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</si>
  <si>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</si>
  <si>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</si>
  <si>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</si>
  <si>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</si>
  <si>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</si>
  <si>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</si>
  <si>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</si>
  <si>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</si>
  <si>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</si>
  <si>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</si>
  <si>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</si>
  <si>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</si>
  <si>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</si>
  <si>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</si>
  <si>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</si>
  <si>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</si>
  <si>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</si>
  <si>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</si>
  <si>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</si>
  <si>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</si>
  <si>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</si>
  <si>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</si>
  <si>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</si>
  <si>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</si>
  <si>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</si>
  <si>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</si>
  <si>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</si>
  <si>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</si>
  <si>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</si>
  <si>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</si>
  <si>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</si>
  <si>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</si>
  <si>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</si>
  <si>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</si>
  <si>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</si>
  <si>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</si>
  <si>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</si>
  <si>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</si>
  <si>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</si>
  <si>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</si>
  <si>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</si>
  <si>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</si>
  <si>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</si>
  <si>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</si>
  <si>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</si>
  <si>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</si>
  <si>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</si>
  <si>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</si>
  <si>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</si>
  <si>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</si>
  <si>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</si>
  <si>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</si>
  <si>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</si>
  <si>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</si>
  <si>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</si>
  <si>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</si>
  <si>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</si>
  <si>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</si>
  <si>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</si>
  <si>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A537</t>
  </si>
  <si>
    <t>Dept. of Family and Protective Services</t>
  </si>
  <si>
    <t>C158</t>
  </si>
  <si>
    <t>C159</t>
  </si>
  <si>
    <t>C160</t>
  </si>
  <si>
    <t>Dept. of State Health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</si>
  <si>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</si>
  <si>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</si>
  <si>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</si>
  <si>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</si>
  <si>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</si>
  <si>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</si>
  <si>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</si>
  <si>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</si>
  <si>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</si>
  <si>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</si>
  <si>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</si>
  <si>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</si>
  <si>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</si>
  <si>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</si>
  <si>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</si>
  <si>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</si>
  <si>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</si>
  <si>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</si>
  <si>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</si>
  <si>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</si>
  <si>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</si>
  <si>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</si>
  <si>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</si>
  <si>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</si>
  <si>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</si>
  <si>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</si>
  <si>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</si>
  <si>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</si>
  <si>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</si>
  <si>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</si>
  <si>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</si>
  <si>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</si>
  <si>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</si>
  <si>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</si>
  <si>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</si>
  <si>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</si>
  <si>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</si>
  <si>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</si>
  <si>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</si>
  <si>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</si>
  <si>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</si>
  <si>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</si>
  <si>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</si>
  <si>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</si>
  <si>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</si>
  <si>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</si>
  <si>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</si>
  <si>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</si>
  <si>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</si>
  <si>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</si>
  <si>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</si>
  <si>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</si>
  <si>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</si>
  <si>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</si>
  <si>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</si>
  <si>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</si>
  <si>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</si>
  <si>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</si>
  <si>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</si>
  <si>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</si>
  <si>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</si>
  <si>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</si>
  <si>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</si>
  <si>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</si>
  <si>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Final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</si>
  <si>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</si>
  <si>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</si>
  <si>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</si>
  <si>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</si>
  <si>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</si>
  <si>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Deferred</t>
  </si>
  <si>
    <t>Invoiced</t>
  </si>
  <si>
    <t>Risk Management and Workers' Comp. Administration</t>
  </si>
  <si>
    <t>Texas Commission on Law Enforcement</t>
  </si>
  <si>
    <t>Texas Tech University Health Sciences Center at El Paso</t>
  </si>
  <si>
    <t>C194</t>
  </si>
  <si>
    <t>Red River</t>
  </si>
  <si>
    <t xml:space="preserve"> </t>
  </si>
  <si>
    <t>C249</t>
  </si>
  <si>
    <t>Wise</t>
  </si>
  <si>
    <t>A774</t>
  </si>
  <si>
    <t>FY2017</t>
  </si>
  <si>
    <t>2017 Avg.</t>
  </si>
  <si>
    <t>Projected Current FY (2019) Claim Payments</t>
  </si>
  <si>
    <t>Office of Capital and Forensic Writs</t>
  </si>
  <si>
    <t>FY2018</t>
  </si>
  <si>
    <t>2018 Avg.</t>
  </si>
  <si>
    <t>Professional Engineers and Land Surveyors, Texas Board of</t>
  </si>
  <si>
    <t>FY 2020</t>
  </si>
  <si>
    <t>FY2019</t>
  </si>
  <si>
    <t>2019 Avg.</t>
  </si>
  <si>
    <t>A510</t>
  </si>
  <si>
    <t>Texas Behavioral Health Executive Council</t>
  </si>
  <si>
    <t>Projected Current FY (2021) Claim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</si>
</sst>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_(* #,##0.0_);_(* \(#,##0.0\);_(* &quot;-&quot;??_);_(@_)"/>
    <numFmt numFmtId="170" formatCode="&quot;$&quot;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MS Sans Serif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3" applyNumberFormat="0" applyAlignment="0" applyProtection="0"/>
    <xf numFmtId="0" fontId="24" fillId="0" borderId="8" applyNumberFormat="0" applyFill="0" applyAlignment="0" applyProtection="0"/>
    <xf numFmtId="0" fontId="25" fillId="22" borderId="0" applyNumberFormat="0" applyBorder="0" applyAlignment="0" applyProtection="0"/>
    <xf numFmtId="0" fontId="17" fillId="0" borderId="0"/>
    <xf numFmtId="0" fontId="11" fillId="0" borderId="0"/>
    <xf numFmtId="0" fontId="26" fillId="0" borderId="0"/>
    <xf numFmtId="0" fontId="3" fillId="0" borderId="0"/>
    <xf numFmtId="0" fontId="3" fillId="23" borderId="9" applyNumberFormat="0" applyFont="0" applyAlignment="0" applyProtection="0"/>
    <xf numFmtId="0" fontId="27" fillId="20" borderId="10" applyNumberFormat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7" fillId="0" borderId="0"/>
    <xf numFmtId="0" fontId="3" fillId="0" borderId="0"/>
    <xf numFmtId="43" fontId="33" fillId="0" borderId="0" applyFont="0" applyFill="0" applyBorder="0" applyAlignment="0" applyProtection="0"/>
    <xf numFmtId="0" fontId="32" fillId="0" borderId="0"/>
    <xf numFmtId="0" fontId="35" fillId="0" borderId="0">
      <alignment wrapText="1"/>
    </xf>
    <xf numFmtId="0" fontId="34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wrapText="1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wrapText="1"/>
    </xf>
    <xf numFmtId="0" fontId="17" fillId="0" borderId="0"/>
    <xf numFmtId="0" fontId="1" fillId="0" borderId="0"/>
  </cellStyleXfs>
  <cellXfs count="92">
    <xf numFmtId="0" fontId="0" fillId="0" borderId="0" xfId="0"/>
    <xf numFmtId="0" fontId="4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4" fontId="3" fillId="0" borderId="0" xfId="2" applyNumberFormat="1"/>
    <xf numFmtId="165" fontId="0" fillId="0" borderId="0" xfId="0" applyNumberFormat="1"/>
    <xf numFmtId="4" fontId="0" fillId="0" borderId="0" xfId="0" applyNumberFormat="1"/>
    <xf numFmtId="10" fontId="3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5" fillId="0" borderId="0" xfId="0" applyFont="1" applyAlignment="1">
      <alignment horizontal="center"/>
    </xf>
    <xf numFmtId="164" fontId="3" fillId="0" borderId="2" xfId="2" applyNumberFormat="1" applyBorder="1"/>
    <xf numFmtId="10" fontId="4" fillId="0" borderId="0" xfId="2" applyNumberFormat="1" applyFont="1" applyAlignment="1">
      <alignment horizontal="center"/>
    </xf>
    <xf numFmtId="166" fontId="3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4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3" fillId="0" borderId="0" xfId="2" applyNumberFormat="1"/>
    <xf numFmtId="37" fontId="0" fillId="0" borderId="0" xfId="1" applyNumberFormat="1" applyFont="1"/>
    <xf numFmtId="168" fontId="3" fillId="0" borderId="1" xfId="2" applyNumberFormat="1" applyBorder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10" fillId="0" borderId="0" xfId="2" applyNumberFormat="1" applyFont="1"/>
    <xf numFmtId="10" fontId="10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39" fontId="3" fillId="0" borderId="0" xfId="0" applyNumberFormat="1" applyFont="1"/>
    <xf numFmtId="10" fontId="3" fillId="0" borderId="0" xfId="2" applyNumberFormat="1" applyFont="1"/>
    <xf numFmtId="37" fontId="3" fillId="0" borderId="0" xfId="1" applyNumberFormat="1" applyFont="1"/>
    <xf numFmtId="39" fontId="3" fillId="0" borderId="2" xfId="0" applyNumberFormat="1" applyFont="1" applyBorder="1"/>
    <xf numFmtId="37" fontId="3" fillId="0" borderId="2" xfId="1" applyNumberFormat="1" applyFont="1" applyBorder="1"/>
    <xf numFmtId="4" fontId="3" fillId="0" borderId="0" xfId="0" applyNumberFormat="1" applyFont="1"/>
    <xf numFmtId="164" fontId="3" fillId="0" borderId="0" xfId="0" applyNumberFormat="1" applyFont="1"/>
    <xf numFmtId="10" fontId="3" fillId="0" borderId="2" xfId="2" applyNumberFormat="1" applyFont="1" applyBorder="1"/>
    <xf numFmtId="39" fontId="3" fillId="0" borderId="1" xfId="0" applyNumberFormat="1" applyFont="1" applyBorder="1"/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2" applyNumberFormat="1"/>
    <xf numFmtId="10" fontId="3" fillId="0" borderId="0" xfId="2" applyNumberFormat="1"/>
    <xf numFmtId="164" fontId="3" fillId="0" borderId="0" xfId="2" applyNumberFormat="1" applyFont="1"/>
    <xf numFmtId="0" fontId="2" fillId="0" borderId="0" xfId="0" applyFont="1"/>
    <xf numFmtId="39" fontId="3" fillId="0" borderId="0" xfId="0" applyNumberFormat="1" applyFont="1" applyBorder="1"/>
    <xf numFmtId="165" fontId="3" fillId="0" borderId="0" xfId="2" applyNumberFormat="1" applyFont="1"/>
    <xf numFmtId="40" fontId="3" fillId="0" borderId="0" xfId="0" applyNumberFormat="1" applyFont="1"/>
    <xf numFmtId="40" fontId="3" fillId="0" borderId="0" xfId="3" applyNumberFormat="1" applyFont="1" applyBorder="1"/>
    <xf numFmtId="40" fontId="3" fillId="0" borderId="0" xfId="57" applyNumberFormat="1" applyFont="1" applyBorder="1"/>
    <xf numFmtId="0" fontId="0" fillId="0" borderId="0" xfId="0" applyFill="1"/>
    <xf numFmtId="4" fontId="3" fillId="0" borderId="0" xfId="0" applyNumberFormat="1" applyFont="1" applyFill="1"/>
    <xf numFmtId="39" fontId="0" fillId="0" borderId="0" xfId="0" applyNumberFormat="1" applyFill="1"/>
    <xf numFmtId="40" fontId="3" fillId="0" borderId="0" xfId="57" applyNumberFormat="1" applyFont="1" applyFill="1" applyBorder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8" fillId="0" borderId="0" xfId="0" applyFont="1" applyAlignment="1">
      <alignment horizontal="center"/>
    </xf>
    <xf numFmtId="169" fontId="3" fillId="0" borderId="0" xfId="54" applyNumberFormat="1" applyFont="1" applyFill="1" applyBorder="1"/>
    <xf numFmtId="39" fontId="3" fillId="0" borderId="12" xfId="0" applyNumberFormat="1" applyFont="1" applyBorder="1"/>
    <xf numFmtId="0" fontId="3" fillId="0" borderId="0" xfId="0" applyFont="1" applyBorder="1"/>
    <xf numFmtId="170" fontId="0" fillId="0" borderId="0" xfId="0" applyNumberFormat="1"/>
    <xf numFmtId="170" fontId="0" fillId="0" borderId="0" xfId="0" applyNumberFormat="1" applyFill="1"/>
    <xf numFmtId="37" fontId="3" fillId="0" borderId="1" xfId="1" applyNumberFormat="1" applyFont="1" applyBorder="1"/>
    <xf numFmtId="10" fontId="3" fillId="0" borderId="0" xfId="0" applyNumberFormat="1" applyFont="1"/>
    <xf numFmtId="37" fontId="3" fillId="0" borderId="0" xfId="0" applyNumberFormat="1" applyFont="1"/>
    <xf numFmtId="39" fontId="39" fillId="0" borderId="0" xfId="0" applyNumberFormat="1" applyFont="1"/>
    <xf numFmtId="37" fontId="39" fillId="0" borderId="0" xfId="1" applyNumberFormat="1" applyFont="1"/>
    <xf numFmtId="170" fontId="3" fillId="0" borderId="0" xfId="0" applyNumberFormat="1" applyFont="1"/>
    <xf numFmtId="170" fontId="39" fillId="0" borderId="0" xfId="0" applyNumberFormat="1" applyFont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39" fontId="0" fillId="0" borderId="12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4" fontId="3" fillId="0" borderId="15" xfId="0" applyNumberFormat="1" applyFont="1" applyBorder="1"/>
    <xf numFmtId="4" fontId="3" fillId="0" borderId="0" xfId="0" applyNumberFormat="1" applyFont="1" applyAlignment="1">
      <alignment wrapText="1"/>
    </xf>
    <xf numFmtId="170" fontId="3" fillId="0" borderId="0" xfId="0" applyNumberFormat="1" applyFont="1" applyBorder="1"/>
    <xf numFmtId="165" fontId="3" fillId="0" borderId="0" xfId="0" applyNumberFormat="1" applyFont="1"/>
    <xf numFmtId="0" fontId="3" fillId="0" borderId="1" xfId="0" applyFont="1" applyBorder="1"/>
    <xf numFmtId="164" fontId="3" fillId="0" borderId="1" xfId="2" applyNumberFormat="1" applyFont="1" applyBorder="1"/>
    <xf numFmtId="9" fontId="0" fillId="0" borderId="0" xfId="2" applyFont="1"/>
    <xf numFmtId="10" fontId="0" fillId="0" borderId="0" xfId="2" applyNumberFormat="1" applyFont="1"/>
    <xf numFmtId="10" fontId="5" fillId="0" borderId="0" xfId="2" applyNumberFormat="1" applyFont="1" applyAlignment="1">
      <alignment horizontal="center"/>
    </xf>
    <xf numFmtId="43" fontId="3" fillId="0" borderId="0" xfId="1" applyFont="1"/>
    <xf numFmtId="8" fontId="3" fillId="0" borderId="0" xfId="0" applyNumberFormat="1" applyFont="1"/>
    <xf numFmtId="4" fontId="3" fillId="0" borderId="0" xfId="71" applyNumberFormat="1" applyFont="1">
      <alignment wrapText="1"/>
    </xf>
    <xf numFmtId="170" fontId="3" fillId="0" borderId="0" xfId="1" applyNumberFormat="1" applyFont="1"/>
  </cellXfs>
  <cellStyles count="79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1" builtinId="3"/>
    <cellStyle name="Comma 2" xfId="31" xr:uid="{00000000-0005-0000-0000-00001C000000}"/>
    <cellStyle name="Comma 2 2" xfId="54" xr:uid="{00000000-0005-0000-0000-00001D000000}"/>
    <cellStyle name="Comma 3" xfId="65" xr:uid="{00000000-0005-0000-0000-00001E000000}"/>
    <cellStyle name="Comma 4" xfId="69" xr:uid="{00000000-0005-0000-0000-00001F000000}"/>
    <cellStyle name="Comma 5" xfId="74" xr:uid="{00000000-0005-0000-0000-000020000000}"/>
    <cellStyle name="Currency 2" xfId="32" xr:uid="{00000000-0005-0000-0000-000021000000}"/>
    <cellStyle name="Currency 2 2" xfId="55" xr:uid="{00000000-0005-0000-0000-000022000000}"/>
    <cellStyle name="Currency 3" xfId="33" xr:uid="{00000000-0005-0000-0000-000023000000}"/>
    <cellStyle name="Currency 3 2" xfId="56" xr:uid="{00000000-0005-0000-0000-000024000000}"/>
    <cellStyle name="Explanatory Text 2" xfId="34" xr:uid="{00000000-0005-0000-0000-000025000000}"/>
    <cellStyle name="Good 2" xfId="35" xr:uid="{00000000-0005-0000-0000-000026000000}"/>
    <cellStyle name="Heading 1 2" xfId="36" xr:uid="{00000000-0005-0000-0000-000027000000}"/>
    <cellStyle name="Heading 2 2" xfId="37" xr:uid="{00000000-0005-0000-0000-000028000000}"/>
    <cellStyle name="Heading 3 2" xfId="38" xr:uid="{00000000-0005-0000-0000-000029000000}"/>
    <cellStyle name="Heading 4 2" xfId="39" xr:uid="{00000000-0005-0000-0000-00002A000000}"/>
    <cellStyle name="Input 2" xfId="40" xr:uid="{00000000-0005-0000-0000-00002B000000}"/>
    <cellStyle name="Linked Cell 2" xfId="41" xr:uid="{00000000-0005-0000-0000-00002C000000}"/>
    <cellStyle name="Neutral 2" xfId="42" xr:uid="{00000000-0005-0000-0000-00002D000000}"/>
    <cellStyle name="Normal" xfId="0" builtinId="0"/>
    <cellStyle name="Normal 10" xfId="67" xr:uid="{00000000-0005-0000-0000-00002F000000}"/>
    <cellStyle name="Normal 10 2" xfId="76" xr:uid="{00000000-0005-0000-0000-000030000000}"/>
    <cellStyle name="Normal 11" xfId="71" xr:uid="{00000000-0005-0000-0000-000031000000}"/>
    <cellStyle name="Normal 12" xfId="73" xr:uid="{00000000-0005-0000-0000-000032000000}"/>
    <cellStyle name="Normal 2" xfId="43" xr:uid="{00000000-0005-0000-0000-000033000000}"/>
    <cellStyle name="Normal 2 2" xfId="57" xr:uid="{00000000-0005-0000-0000-000034000000}"/>
    <cellStyle name="Normal 2 3" xfId="77" xr:uid="{00000000-0005-0000-0000-000035000000}"/>
    <cellStyle name="Normal 3" xfId="44" xr:uid="{00000000-0005-0000-0000-000036000000}"/>
    <cellStyle name="Normal 3 2" xfId="58" xr:uid="{00000000-0005-0000-0000-000037000000}"/>
    <cellStyle name="Normal 3 2 2" xfId="62" xr:uid="{00000000-0005-0000-0000-000038000000}"/>
    <cellStyle name="Normal 3 3" xfId="66" xr:uid="{00000000-0005-0000-0000-000039000000}"/>
    <cellStyle name="Normal 4" xfId="45" xr:uid="{00000000-0005-0000-0000-00003A000000}"/>
    <cellStyle name="Normal 4 2" xfId="63" xr:uid="{00000000-0005-0000-0000-00003B000000}"/>
    <cellStyle name="Normal 4 3" xfId="64" xr:uid="{00000000-0005-0000-0000-00003C000000}"/>
    <cellStyle name="Normal 5" xfId="46" xr:uid="{00000000-0005-0000-0000-00003D000000}"/>
    <cellStyle name="Normal 5 2" xfId="59" xr:uid="{00000000-0005-0000-0000-00003E000000}"/>
    <cellStyle name="Normal 6" xfId="53" xr:uid="{00000000-0005-0000-0000-00003F000000}"/>
    <cellStyle name="Normal 6 2" xfId="78" xr:uid="{00000000-0005-0000-0000-000040000000}"/>
    <cellStyle name="Normal 7" xfId="61" xr:uid="{00000000-0005-0000-0000-000041000000}"/>
    <cellStyle name="Normal 8" xfId="3" xr:uid="{00000000-0005-0000-0000-000042000000}"/>
    <cellStyle name="Normal 9" xfId="68" xr:uid="{00000000-0005-0000-0000-000043000000}"/>
    <cellStyle name="Normal 9 2" xfId="72" xr:uid="{00000000-0005-0000-0000-000044000000}"/>
    <cellStyle name="Note 2" xfId="47" xr:uid="{00000000-0005-0000-0000-000045000000}"/>
    <cellStyle name="Output 2" xfId="48" xr:uid="{00000000-0005-0000-0000-000046000000}"/>
    <cellStyle name="Percent" xfId="2" builtinId="5"/>
    <cellStyle name="Percent 2" xfId="49" xr:uid="{00000000-0005-0000-0000-000048000000}"/>
    <cellStyle name="Percent 2 2" xfId="60" xr:uid="{00000000-0005-0000-0000-000049000000}"/>
    <cellStyle name="Percent 3" xfId="70" xr:uid="{00000000-0005-0000-0000-00004A000000}"/>
    <cellStyle name="Percent 4" xfId="75" xr:uid="{00000000-0005-0000-0000-00004B000000}"/>
    <cellStyle name="Title 2" xfId="50" xr:uid="{00000000-0005-0000-0000-00004C000000}"/>
    <cellStyle name="Total 2" xfId="51" xr:uid="{00000000-0005-0000-0000-00004D000000}"/>
    <cellStyle name="Warning Text 2" xfId="52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0"/>
  <sheetViews>
    <sheetView workbookViewId="0">
      <pane xSplit="2" ySplit="3" topLeftCell="C34" activePane="bottomRight" state="frozen"/>
      <selection activeCell="T274" sqref="T274"/>
      <selection pane="topRight" activeCell="T274" sqref="T274"/>
      <selection pane="bottomLeft" activeCell="T274" sqref="T274"/>
      <selection pane="bottomRight" activeCell="F56" sqref="F56"/>
    </sheetView>
  </sheetViews>
  <sheetFormatPr defaultRowHeight="12.75" outlineLevelRow="1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3.140625" customWidth="1"/>
    <col min="7" max="7" width="1.5703125" customWidth="1"/>
    <col min="8" max="8" width="14" bestFit="1" customWidth="1"/>
    <col min="9" max="9" width="1.5703125" customWidth="1"/>
    <col min="10" max="10" width="13.42578125" bestFit="1" customWidth="1"/>
  </cols>
  <sheetData>
    <row r="1" spans="1:13">
      <c r="D1" s="1" t="s">
        <v>0</v>
      </c>
      <c r="F1" s="1"/>
      <c r="H1" s="1"/>
      <c r="J1" s="1"/>
    </row>
    <row r="2" spans="1:13">
      <c r="A2" s="19" t="s">
        <v>455</v>
      </c>
      <c r="B2" s="19"/>
      <c r="D2" s="1" t="s">
        <v>3</v>
      </c>
      <c r="F2" s="1" t="s">
        <v>3</v>
      </c>
      <c r="H2" s="1" t="s">
        <v>555</v>
      </c>
      <c r="J2" s="1" t="s">
        <v>556</v>
      </c>
    </row>
    <row r="3" spans="1:13">
      <c r="A3" s="11" t="s">
        <v>453</v>
      </c>
      <c r="B3" s="11" t="s">
        <v>454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3">
      <c r="D4" s="4"/>
      <c r="F4" s="5"/>
    </row>
    <row r="5" spans="1:13">
      <c r="A5" t="s">
        <v>7</v>
      </c>
      <c r="B5" t="s">
        <v>510</v>
      </c>
      <c r="D5" s="3">
        <f>+assessment!H5</f>
        <v>8.4121145491705706E-4</v>
      </c>
      <c r="F5" s="16">
        <f>+assessment!J5</f>
        <v>43304.649619855692</v>
      </c>
      <c r="H5" s="16">
        <f t="shared" ref="H5:H68" si="0">-F5*0.25</f>
        <v>-10826.162404963923</v>
      </c>
      <c r="J5" s="16">
        <f>SUM(F5:H5)</f>
        <v>32478.487214891771</v>
      </c>
      <c r="K5" s="16"/>
      <c r="L5" s="8"/>
      <c r="M5" s="8"/>
    </row>
    <row r="6" spans="1:13">
      <c r="A6" t="s">
        <v>8</v>
      </c>
      <c r="B6" t="s">
        <v>511</v>
      </c>
      <c r="D6" s="45">
        <f>+assessment!H6</f>
        <v>1.0068414651733908E-3</v>
      </c>
      <c r="F6" s="16">
        <f>+assessment!J6</f>
        <v>51831.102176770582</v>
      </c>
      <c r="H6" s="16">
        <f t="shared" si="0"/>
        <v>-12957.775544192646</v>
      </c>
      <c r="J6" s="16">
        <f t="shared" ref="J6:J69" si="1">SUM(F6:H6)</f>
        <v>38873.32663257794</v>
      </c>
      <c r="K6" s="16"/>
      <c r="L6" s="8"/>
      <c r="M6" s="8"/>
    </row>
    <row r="7" spans="1:13">
      <c r="A7" t="s">
        <v>9</v>
      </c>
      <c r="B7" t="s">
        <v>10</v>
      </c>
      <c r="D7" s="45">
        <f>+assessment!H7</f>
        <v>8.4203905541379827E-4</v>
      </c>
      <c r="F7" s="16">
        <f>+assessment!J7</f>
        <v>43347.253592170986</v>
      </c>
      <c r="H7" s="16">
        <f t="shared" si="0"/>
        <v>-10836.813398042746</v>
      </c>
      <c r="J7" s="16">
        <f t="shared" si="1"/>
        <v>32510.440194128241</v>
      </c>
      <c r="K7" s="16"/>
      <c r="L7" s="8"/>
      <c r="M7" s="8"/>
    </row>
    <row r="8" spans="1:13">
      <c r="A8" t="s">
        <v>11</v>
      </c>
      <c r="B8" t="s">
        <v>12</v>
      </c>
      <c r="D8" s="45">
        <f>+assessment!H8</f>
        <v>2.5156428615992385E-4</v>
      </c>
      <c r="F8" s="16">
        <f>+assessment!J8</f>
        <v>12950.255498005252</v>
      </c>
      <c r="H8" s="16">
        <f t="shared" si="0"/>
        <v>-3237.563874501313</v>
      </c>
      <c r="J8" s="16">
        <f t="shared" si="1"/>
        <v>9712.6916235039389</v>
      </c>
      <c r="K8" s="16"/>
      <c r="L8" s="8"/>
      <c r="M8" s="8"/>
    </row>
    <row r="9" spans="1:13">
      <c r="A9" t="s">
        <v>13</v>
      </c>
      <c r="B9" t="s">
        <v>14</v>
      </c>
      <c r="D9" s="45">
        <f>+assessment!H9</f>
        <v>3.1354178762769519E-5</v>
      </c>
      <c r="F9" s="16">
        <f>+assessment!J9</f>
        <v>1614.0789780067021</v>
      </c>
      <c r="H9" s="16">
        <f t="shared" si="0"/>
        <v>-403.51974450167552</v>
      </c>
      <c r="J9" s="16">
        <f t="shared" si="1"/>
        <v>1210.5592335050264</v>
      </c>
      <c r="K9" s="16"/>
      <c r="L9" s="8"/>
      <c r="M9" s="8"/>
    </row>
    <row r="10" spans="1:13">
      <c r="A10" t="s">
        <v>15</v>
      </c>
      <c r="B10" t="s">
        <v>16</v>
      </c>
      <c r="D10" s="45">
        <f>+assessment!H10</f>
        <v>4.5155219956638607E-5</v>
      </c>
      <c r="F10" s="16">
        <f>+assessment!J10</f>
        <v>2324.5415493332225</v>
      </c>
      <c r="H10" s="16">
        <f t="shared" si="0"/>
        <v>-581.13538733330563</v>
      </c>
      <c r="J10" s="16">
        <f t="shared" si="1"/>
        <v>1743.406161999917</v>
      </c>
      <c r="K10" s="16"/>
      <c r="L10" s="8"/>
      <c r="M10" s="8"/>
    </row>
    <row r="11" spans="1:13">
      <c r="A11" t="s">
        <v>17</v>
      </c>
      <c r="B11" t="s">
        <v>18</v>
      </c>
      <c r="D11" s="45">
        <f>+assessment!H11</f>
        <v>1.6896859878931799E-4</v>
      </c>
      <c r="F11" s="16">
        <f>+assessment!J11</f>
        <v>8698.319458870008</v>
      </c>
      <c r="H11" s="16">
        <f t="shared" si="0"/>
        <v>-2174.579864717502</v>
      </c>
      <c r="J11" s="16">
        <f t="shared" si="1"/>
        <v>6523.7395941525065</v>
      </c>
      <c r="K11" s="16"/>
      <c r="L11" s="8"/>
      <c r="M11" s="8"/>
    </row>
    <row r="12" spans="1:13">
      <c r="A12" t="s">
        <v>19</v>
      </c>
      <c r="B12" t="s">
        <v>20</v>
      </c>
      <c r="D12" s="45">
        <f>+assessment!H12</f>
        <v>2.8258756158544335E-5</v>
      </c>
      <c r="F12" s="16">
        <f>+assessment!J12</f>
        <v>1454.7299932564058</v>
      </c>
      <c r="H12" s="16">
        <f t="shared" si="0"/>
        <v>-363.68249831410145</v>
      </c>
      <c r="J12" s="16">
        <f t="shared" si="1"/>
        <v>1091.0474949423044</v>
      </c>
      <c r="K12" s="16"/>
      <c r="L12" s="8"/>
      <c r="M12" s="8"/>
    </row>
    <row r="13" spans="1:13">
      <c r="A13" t="s">
        <v>21</v>
      </c>
      <c r="B13" t="s">
        <v>22</v>
      </c>
      <c r="D13" s="45">
        <f>+assessment!H13</f>
        <v>1.2443550436742404E-4</v>
      </c>
      <c r="F13" s="16">
        <f>+assessment!J13</f>
        <v>6405.804254570734</v>
      </c>
      <c r="H13" s="16">
        <f t="shared" si="0"/>
        <v>-1601.4510636426835</v>
      </c>
      <c r="J13" s="16">
        <f t="shared" si="1"/>
        <v>4804.35319092805</v>
      </c>
      <c r="K13" s="16"/>
      <c r="L13" s="8"/>
      <c r="M13" s="8"/>
    </row>
    <row r="14" spans="1:13">
      <c r="A14" t="s">
        <v>23</v>
      </c>
      <c r="B14" t="s">
        <v>24</v>
      </c>
      <c r="D14" s="45">
        <f>+assessment!H14</f>
        <v>1.0824052654661168E-3</v>
      </c>
      <c r="F14" s="16">
        <f>+assessment!J14</f>
        <v>55721.0443268616</v>
      </c>
      <c r="H14" s="16">
        <f t="shared" si="0"/>
        <v>-13930.2610817154</v>
      </c>
      <c r="J14" s="16">
        <f t="shared" si="1"/>
        <v>41790.783245146202</v>
      </c>
      <c r="K14" s="16"/>
      <c r="L14" s="8"/>
      <c r="M14" s="8"/>
    </row>
    <row r="15" spans="1:13">
      <c r="A15" t="s">
        <v>25</v>
      </c>
      <c r="B15" t="s">
        <v>26</v>
      </c>
      <c r="D15" s="45">
        <f>+assessment!H15</f>
        <v>7.6458142845034513E-6</v>
      </c>
      <c r="F15" s="16">
        <f>+assessment!J15</f>
        <v>393.59819307448186</v>
      </c>
      <c r="H15" s="16">
        <f t="shared" si="0"/>
        <v>-98.399548268620464</v>
      </c>
      <c r="J15" s="16">
        <f t="shared" si="1"/>
        <v>295.19864480586136</v>
      </c>
      <c r="K15" s="16"/>
      <c r="L15" s="8"/>
      <c r="M15" s="8"/>
    </row>
    <row r="16" spans="1:13">
      <c r="A16" t="s">
        <v>543</v>
      </c>
      <c r="B16" t="s">
        <v>569</v>
      </c>
      <c r="D16" s="45">
        <f>+assessment!H16</f>
        <v>2.3405278015580972E-5</v>
      </c>
      <c r="F16" s="16">
        <f>+assessment!J16</f>
        <v>1204.8782238943495</v>
      </c>
      <c r="H16" s="16">
        <f t="shared" si="0"/>
        <v>-301.21955597358738</v>
      </c>
      <c r="J16" s="16">
        <f t="shared" si="1"/>
        <v>903.65866792076213</v>
      </c>
      <c r="K16" s="16"/>
      <c r="L16" s="8"/>
      <c r="M16" s="8"/>
    </row>
    <row r="17" spans="1:13">
      <c r="A17" t="s">
        <v>27</v>
      </c>
      <c r="B17" t="s">
        <v>512</v>
      </c>
      <c r="D17" s="45">
        <f>+assessment!H17</f>
        <v>8.5825527718544359E-5</v>
      </c>
      <c r="F17" s="16">
        <f>+assessment!J17</f>
        <v>4418.2047029509777</v>
      </c>
      <c r="H17" s="16">
        <f t="shared" si="0"/>
        <v>-1104.5511757377444</v>
      </c>
      <c r="J17" s="16">
        <f t="shared" si="1"/>
        <v>3313.6535272132332</v>
      </c>
      <c r="K17" s="16"/>
      <c r="L17" s="8"/>
      <c r="M17" s="8"/>
    </row>
    <row r="18" spans="1:13">
      <c r="A18" t="s">
        <v>28</v>
      </c>
      <c r="B18" t="s">
        <v>513</v>
      </c>
      <c r="D18" s="45">
        <f>+assessment!H18</f>
        <v>6.8556629305894883E-5</v>
      </c>
      <c r="F18" s="16">
        <f>+assessment!J18</f>
        <v>3529.2206184981546</v>
      </c>
      <c r="H18" s="16">
        <f t="shared" si="0"/>
        <v>-882.30515462453866</v>
      </c>
      <c r="J18" s="16">
        <f t="shared" si="1"/>
        <v>2646.9154638736159</v>
      </c>
      <c r="K18" s="16"/>
      <c r="L18" s="8"/>
      <c r="M18" s="8"/>
    </row>
    <row r="19" spans="1:13">
      <c r="A19" t="s">
        <v>29</v>
      </c>
      <c r="B19" t="s">
        <v>514</v>
      </c>
      <c r="D19" s="45">
        <f>+assessment!H19</f>
        <v>6.0415868170168117E-5</v>
      </c>
      <c r="F19" s="16">
        <f>+assessment!J19</f>
        <v>3110.1431005198174</v>
      </c>
      <c r="H19" s="16">
        <f t="shared" si="0"/>
        <v>-777.53577512995435</v>
      </c>
      <c r="J19" s="16">
        <f t="shared" si="1"/>
        <v>2332.607325389863</v>
      </c>
      <c r="K19" s="16"/>
      <c r="L19" s="8"/>
      <c r="M19" s="8"/>
    </row>
    <row r="20" spans="1:13">
      <c r="A20" t="s">
        <v>30</v>
      </c>
      <c r="B20" t="s">
        <v>515</v>
      </c>
      <c r="D20" s="45">
        <f>+assessment!H20</f>
        <v>6.4759128162413077E-5</v>
      </c>
      <c r="F20" s="16">
        <f>+assessment!J20</f>
        <v>3333.7293951104562</v>
      </c>
      <c r="H20" s="16">
        <f t="shared" si="0"/>
        <v>-833.43234877761404</v>
      </c>
      <c r="J20" s="16">
        <f t="shared" si="1"/>
        <v>2500.297046332842</v>
      </c>
      <c r="K20" s="16"/>
      <c r="L20" s="8"/>
      <c r="M20" s="8"/>
    </row>
    <row r="21" spans="1:13">
      <c r="A21" t="s">
        <v>31</v>
      </c>
      <c r="B21" t="s">
        <v>516</v>
      </c>
      <c r="D21" s="45">
        <f>+assessment!H21</f>
        <v>1.3343113738719571E-4</v>
      </c>
      <c r="F21" s="16">
        <f>+assessment!J21</f>
        <v>6868.8896461842205</v>
      </c>
      <c r="H21" s="16">
        <f t="shared" si="0"/>
        <v>-1717.2224115460551</v>
      </c>
      <c r="J21" s="16">
        <f t="shared" si="1"/>
        <v>5151.6672346381656</v>
      </c>
      <c r="K21" s="16"/>
      <c r="L21" s="8"/>
      <c r="M21" s="8"/>
    </row>
    <row r="22" spans="1:13">
      <c r="A22" t="s">
        <v>32</v>
      </c>
      <c r="B22" t="s">
        <v>517</v>
      </c>
      <c r="D22" s="45">
        <f>+assessment!H22</f>
        <v>2.9942190319426091E-5</v>
      </c>
      <c r="F22" s="16">
        <f>+assessment!J22</f>
        <v>1541.3913505987973</v>
      </c>
      <c r="H22" s="16">
        <f t="shared" si="0"/>
        <v>-385.34783764969933</v>
      </c>
      <c r="J22" s="16">
        <f t="shared" si="1"/>
        <v>1156.0435129490979</v>
      </c>
      <c r="K22" s="16"/>
      <c r="L22" s="8"/>
      <c r="M22" s="8"/>
    </row>
    <row r="23" spans="1:13">
      <c r="A23" t="s">
        <v>33</v>
      </c>
      <c r="B23" t="s">
        <v>518</v>
      </c>
      <c r="D23" s="45">
        <f>+assessment!H23</f>
        <v>3.5150622389518281E-5</v>
      </c>
      <c r="F23" s="16">
        <f>+assessment!J23</f>
        <v>1809.515761584619</v>
      </c>
      <c r="H23" s="16">
        <f t="shared" si="0"/>
        <v>-452.37894039615475</v>
      </c>
      <c r="J23" s="16">
        <f t="shared" si="1"/>
        <v>1357.1368211884642</v>
      </c>
      <c r="K23" s="16"/>
      <c r="L23" s="8"/>
      <c r="M23" s="8"/>
    </row>
    <row r="24" spans="1:13">
      <c r="A24" t="s">
        <v>34</v>
      </c>
      <c r="B24" t="s">
        <v>519</v>
      </c>
      <c r="D24" s="45">
        <f>+assessment!H24</f>
        <v>3.1405394976009068E-5</v>
      </c>
      <c r="F24" s="16">
        <f>+assessment!J24</f>
        <v>1616.715532889818</v>
      </c>
      <c r="H24" s="16">
        <f t="shared" si="0"/>
        <v>-404.17888322245449</v>
      </c>
      <c r="J24" s="16">
        <f t="shared" si="1"/>
        <v>1212.5366496673635</v>
      </c>
      <c r="K24" s="16"/>
      <c r="L24" s="8"/>
      <c r="M24" s="8"/>
    </row>
    <row r="25" spans="1:13">
      <c r="A25" t="s">
        <v>35</v>
      </c>
      <c r="B25" t="s">
        <v>520</v>
      </c>
      <c r="D25" s="45">
        <f>+assessment!H25</f>
        <v>3.9390511644643171E-5</v>
      </c>
      <c r="F25" s="16">
        <f>+assessment!J25</f>
        <v>2027.7806431990493</v>
      </c>
      <c r="H25" s="16">
        <f t="shared" si="0"/>
        <v>-506.94516079976233</v>
      </c>
      <c r="J25" s="16">
        <f t="shared" si="1"/>
        <v>1520.835482399287</v>
      </c>
      <c r="K25" s="16"/>
      <c r="L25" s="8"/>
      <c r="M25" s="8"/>
    </row>
    <row r="26" spans="1:13">
      <c r="A26" t="s">
        <v>36</v>
      </c>
      <c r="B26" t="s">
        <v>521</v>
      </c>
      <c r="D26" s="45">
        <f>+assessment!H26</f>
        <v>2.837769724664629E-5</v>
      </c>
      <c r="F26" s="16">
        <f>+assessment!J26</f>
        <v>1460.8529509450493</v>
      </c>
      <c r="H26" s="16">
        <f t="shared" si="0"/>
        <v>-365.21323773626233</v>
      </c>
      <c r="J26" s="16">
        <f t="shared" si="1"/>
        <v>1095.639713208787</v>
      </c>
      <c r="K26" s="16"/>
      <c r="L26" s="8"/>
      <c r="M26" s="8"/>
    </row>
    <row r="27" spans="1:13">
      <c r="A27" t="s">
        <v>37</v>
      </c>
      <c r="B27" t="s">
        <v>522</v>
      </c>
      <c r="D27" s="45">
        <f>+assessment!H27</f>
        <v>2.960308914663804E-5</v>
      </c>
      <c r="F27" s="16">
        <f>+assessment!J27</f>
        <v>1523.9347915048456</v>
      </c>
      <c r="H27" s="16">
        <f t="shared" si="0"/>
        <v>-380.98369787621141</v>
      </c>
      <c r="J27" s="16">
        <f t="shared" si="1"/>
        <v>1142.9510936286342</v>
      </c>
      <c r="K27" s="16"/>
      <c r="L27" s="8"/>
      <c r="M27" s="8"/>
    </row>
    <row r="28" spans="1:13">
      <c r="A28" t="s">
        <v>38</v>
      </c>
      <c r="B28" t="s">
        <v>523</v>
      </c>
      <c r="D28" s="45">
        <f>+assessment!H28</f>
        <v>4.0975443247165879E-5</v>
      </c>
      <c r="F28" s="16">
        <f>+assessment!J28</f>
        <v>2109.3711961064032</v>
      </c>
      <c r="H28" s="16">
        <f t="shared" si="0"/>
        <v>-527.3427990266008</v>
      </c>
      <c r="J28" s="16">
        <f t="shared" si="1"/>
        <v>1582.0283970798023</v>
      </c>
      <c r="K28" s="16"/>
      <c r="L28" s="8"/>
      <c r="M28" s="8"/>
    </row>
    <row r="29" spans="1:13">
      <c r="A29" t="s">
        <v>39</v>
      </c>
      <c r="B29" t="s">
        <v>524</v>
      </c>
      <c r="D29" s="45">
        <f>+assessment!H29</f>
        <v>5.6494163558698925E-5</v>
      </c>
      <c r="F29" s="16">
        <f>+assessment!J29</f>
        <v>2908.258017857705</v>
      </c>
      <c r="H29" s="16">
        <f t="shared" si="0"/>
        <v>-727.06450446442625</v>
      </c>
      <c r="J29" s="16">
        <f t="shared" si="1"/>
        <v>2181.1935133932789</v>
      </c>
      <c r="K29" s="16"/>
      <c r="L29" s="8"/>
      <c r="M29" s="8"/>
    </row>
    <row r="30" spans="1:13">
      <c r="A30" t="s">
        <v>40</v>
      </c>
      <c r="B30" t="s">
        <v>525</v>
      </c>
      <c r="D30" s="45">
        <f>+assessment!H30</f>
        <v>7.6969244028595547E-4</v>
      </c>
      <c r="F30" s="16">
        <f>+assessment!J30</f>
        <v>39622.928630853516</v>
      </c>
      <c r="H30" s="16">
        <f t="shared" si="0"/>
        <v>-9905.7321577133789</v>
      </c>
      <c r="J30" s="16">
        <f t="shared" si="1"/>
        <v>29717.196473140139</v>
      </c>
      <c r="K30" s="16"/>
      <c r="L30" s="8"/>
      <c r="M30" s="8"/>
    </row>
    <row r="31" spans="1:13">
      <c r="A31" t="s">
        <v>41</v>
      </c>
      <c r="B31" t="s">
        <v>526</v>
      </c>
      <c r="D31" s="45">
        <f>+assessment!H31</f>
        <v>2.5879553349599512E-2</v>
      </c>
      <c r="F31" s="16">
        <f>+assessment!J31</f>
        <v>1332251.2236037853</v>
      </c>
      <c r="H31" s="16">
        <f t="shared" si="0"/>
        <v>-333062.80590094632</v>
      </c>
      <c r="J31" s="16">
        <f t="shared" si="1"/>
        <v>999188.41770283901</v>
      </c>
      <c r="K31" s="16"/>
      <c r="L31" s="8"/>
      <c r="M31" s="8"/>
    </row>
    <row r="32" spans="1:13">
      <c r="A32" t="s">
        <v>42</v>
      </c>
      <c r="B32" t="s">
        <v>43</v>
      </c>
      <c r="D32" s="45">
        <f>+assessment!H32</f>
        <v>3.055783613517382E-5</v>
      </c>
      <c r="F32" s="16">
        <f>+assessment!J32</f>
        <v>1573.0841267551971</v>
      </c>
      <c r="H32" s="16">
        <f t="shared" si="0"/>
        <v>-393.27103168879927</v>
      </c>
      <c r="J32" s="16">
        <f t="shared" si="1"/>
        <v>1179.8130950663979</v>
      </c>
      <c r="K32" s="16"/>
      <c r="L32" s="8"/>
      <c r="M32" s="8"/>
    </row>
    <row r="33" spans="1:13">
      <c r="A33" t="s">
        <v>44</v>
      </c>
      <c r="B33" t="s">
        <v>45</v>
      </c>
      <c r="D33" s="45">
        <f>+assessment!H33</f>
        <v>1.4414328790324561E-5</v>
      </c>
      <c r="F33" s="16">
        <f>+assessment!J33</f>
        <v>742.03394892185577</v>
      </c>
      <c r="H33" s="16">
        <f t="shared" si="0"/>
        <v>-185.50848723046394</v>
      </c>
      <c r="J33" s="16">
        <f t="shared" si="1"/>
        <v>556.5254616913918</v>
      </c>
      <c r="K33" s="16"/>
      <c r="L33" s="8"/>
      <c r="M33" s="8"/>
    </row>
    <row r="34" spans="1:13">
      <c r="A34" t="s">
        <v>46</v>
      </c>
      <c r="B34" t="s">
        <v>47</v>
      </c>
      <c r="D34" s="45">
        <f>+assessment!H34</f>
        <v>6.0139928247190998E-4</v>
      </c>
      <c r="F34" s="16">
        <f>+assessment!J34</f>
        <v>30959.380137835313</v>
      </c>
      <c r="H34" s="16">
        <f t="shared" si="0"/>
        <v>-7739.8450344588282</v>
      </c>
      <c r="J34" s="16">
        <f t="shared" si="1"/>
        <v>23219.535103376485</v>
      </c>
      <c r="K34" s="16"/>
      <c r="L34" s="8"/>
      <c r="M34" s="8"/>
    </row>
    <row r="35" spans="1:13">
      <c r="A35" t="s">
        <v>48</v>
      </c>
      <c r="B35" t="s">
        <v>49</v>
      </c>
      <c r="D35" s="45">
        <f>+assessment!H35</f>
        <v>9.1435109253179391E-3</v>
      </c>
      <c r="F35" s="16">
        <f>+assessment!J35</f>
        <v>470697.98515196983</v>
      </c>
      <c r="H35" s="16">
        <f t="shared" si="0"/>
        <v>-117674.49628799246</v>
      </c>
      <c r="J35" s="16">
        <f t="shared" si="1"/>
        <v>353023.48886397737</v>
      </c>
      <c r="K35" s="16"/>
      <c r="L35" s="8"/>
      <c r="M35" s="8"/>
    </row>
    <row r="36" spans="1:13">
      <c r="A36" t="s">
        <v>50</v>
      </c>
      <c r="B36" t="s">
        <v>492</v>
      </c>
      <c r="D36" s="45">
        <f>+assessment!H36</f>
        <v>1.0877116133743558E-3</v>
      </c>
      <c r="F36" s="16">
        <f>+assessment!J36</f>
        <v>55994.20933856487</v>
      </c>
      <c r="H36" s="16">
        <f t="shared" si="0"/>
        <v>-13998.552334641217</v>
      </c>
      <c r="J36" s="16">
        <f t="shared" si="1"/>
        <v>41995.657003923654</v>
      </c>
      <c r="K36" s="16"/>
      <c r="L36" s="8"/>
      <c r="M36" s="8"/>
    </row>
    <row r="37" spans="1:13">
      <c r="A37" t="s">
        <v>51</v>
      </c>
      <c r="B37" t="s">
        <v>52</v>
      </c>
      <c r="D37" s="45">
        <f>+assessment!H37</f>
        <v>9.1638225943598724E-3</v>
      </c>
      <c r="F37" s="16">
        <f>+assessment!J37</f>
        <v>471743.60775484098</v>
      </c>
      <c r="H37" s="16">
        <f t="shared" si="0"/>
        <v>-117935.90193871025</v>
      </c>
      <c r="J37" s="16">
        <f t="shared" si="1"/>
        <v>353807.70581613074</v>
      </c>
      <c r="K37" s="16"/>
      <c r="L37" s="8"/>
      <c r="M37" s="8"/>
    </row>
    <row r="38" spans="1:13">
      <c r="A38" t="s">
        <v>53</v>
      </c>
      <c r="B38" t="s">
        <v>54</v>
      </c>
      <c r="D38" s="45">
        <f>+assessment!H38</f>
        <v>1.2389908498636908E-3</v>
      </c>
      <c r="F38" s="16">
        <f>+assessment!J38</f>
        <v>63781.899689947306</v>
      </c>
      <c r="H38" s="16">
        <f t="shared" si="0"/>
        <v>-15945.474922486826</v>
      </c>
      <c r="J38" s="16">
        <f t="shared" si="1"/>
        <v>47836.424767460478</v>
      </c>
      <c r="K38" s="16"/>
      <c r="L38" s="8"/>
      <c r="M38" s="8"/>
    </row>
    <row r="39" spans="1:13">
      <c r="A39" t="s">
        <v>55</v>
      </c>
      <c r="B39" t="s">
        <v>56</v>
      </c>
      <c r="D39" s="45">
        <f>+assessment!H39</f>
        <v>2.4666255868141025E-4</v>
      </c>
      <c r="F39" s="16">
        <f>+assessment!J39</f>
        <v>12697.919905392595</v>
      </c>
      <c r="H39" s="16">
        <f t="shared" si="0"/>
        <v>-3174.4799763481487</v>
      </c>
      <c r="J39" s="16">
        <f t="shared" si="1"/>
        <v>9523.4399290444453</v>
      </c>
      <c r="K39" s="16"/>
      <c r="L39" s="8"/>
      <c r="M39" s="8"/>
    </row>
    <row r="40" spans="1:13">
      <c r="A40" t="s">
        <v>57</v>
      </c>
      <c r="B40" t="s">
        <v>58</v>
      </c>
      <c r="D40" s="45">
        <f>+assessment!H40</f>
        <v>3.1008393249461365E-4</v>
      </c>
      <c r="F40" s="16">
        <f>+assessment!J40</f>
        <v>15962.783163420225</v>
      </c>
      <c r="H40" s="16">
        <f t="shared" si="0"/>
        <v>-3990.6957908550562</v>
      </c>
      <c r="J40" s="16">
        <f t="shared" si="1"/>
        <v>11972.087372565169</v>
      </c>
      <c r="K40" s="16"/>
      <c r="L40" s="8"/>
      <c r="M40" s="8"/>
    </row>
    <row r="41" spans="1:13">
      <c r="A41" t="s">
        <v>59</v>
      </c>
      <c r="B41" t="s">
        <v>60</v>
      </c>
      <c r="D41" s="45">
        <f>+assessment!H41</f>
        <v>3.2607361351716293E-4</v>
      </c>
      <c r="F41" s="16">
        <f>+assessment!J41</f>
        <v>16785.914529698428</v>
      </c>
      <c r="H41" s="16">
        <f t="shared" si="0"/>
        <v>-4196.478632424607</v>
      </c>
      <c r="J41" s="16">
        <f t="shared" si="1"/>
        <v>12589.435897273821</v>
      </c>
      <c r="K41" s="16"/>
      <c r="L41" s="8"/>
      <c r="M41" s="8"/>
    </row>
    <row r="42" spans="1:13">
      <c r="A42" t="s">
        <v>61</v>
      </c>
      <c r="B42" t="s">
        <v>527</v>
      </c>
      <c r="D42" s="45">
        <f>+assessment!H42</f>
        <v>1.2931696186277723E-4</v>
      </c>
      <c r="F42" s="16">
        <f>+assessment!J42</f>
        <v>6657.096370524303</v>
      </c>
      <c r="H42" s="16">
        <f t="shared" si="0"/>
        <v>-1664.2740926310757</v>
      </c>
      <c r="J42" s="16">
        <f t="shared" si="1"/>
        <v>4992.8222778932268</v>
      </c>
      <c r="K42" s="16"/>
      <c r="L42" s="8"/>
      <c r="M42" s="8"/>
    </row>
    <row r="43" spans="1:13">
      <c r="A43" t="s">
        <v>62</v>
      </c>
      <c r="B43" t="s">
        <v>63</v>
      </c>
      <c r="D43" s="45">
        <f>+assessment!H43</f>
        <v>4.2078136630581864E-4</v>
      </c>
      <c r="F43" s="16">
        <f>+assessment!J43</f>
        <v>21661.366506515638</v>
      </c>
      <c r="H43" s="16">
        <f t="shared" si="0"/>
        <v>-5415.3416266289096</v>
      </c>
      <c r="J43" s="16">
        <f t="shared" si="1"/>
        <v>16246.024879886729</v>
      </c>
      <c r="K43" s="16"/>
      <c r="L43" s="8"/>
      <c r="M43" s="8"/>
    </row>
    <row r="44" spans="1:13">
      <c r="A44" s="42" t="s">
        <v>64</v>
      </c>
      <c r="B44" s="42" t="s">
        <v>528</v>
      </c>
      <c r="D44" s="45">
        <f>+assessment!H44</f>
        <v>1.2516990724474663E-2</v>
      </c>
      <c r="F44" s="16">
        <f>+assessment!J44</f>
        <v>644361.0514930567</v>
      </c>
      <c r="H44" s="16">
        <f t="shared" si="0"/>
        <v>-161090.26287326418</v>
      </c>
      <c r="J44" s="16">
        <f t="shared" si="1"/>
        <v>483270.78861979255</v>
      </c>
      <c r="K44" s="16"/>
      <c r="L44" s="8"/>
      <c r="M44" s="8"/>
    </row>
    <row r="45" spans="1:13">
      <c r="A45" t="s">
        <v>550</v>
      </c>
      <c r="B45" t="s">
        <v>551</v>
      </c>
      <c r="D45" s="45">
        <f>+assessment!H45</f>
        <v>2.6283987720855496E-5</v>
      </c>
      <c r="F45" s="16">
        <f>+assessment!J45</f>
        <v>1353.0710646070129</v>
      </c>
      <c r="H45" s="16">
        <f t="shared" si="0"/>
        <v>-338.26776615175322</v>
      </c>
      <c r="J45" s="16">
        <f t="shared" si="1"/>
        <v>1014.8032984552597</v>
      </c>
      <c r="K45" s="16"/>
      <c r="L45" s="8"/>
      <c r="M45" s="8"/>
    </row>
    <row r="46" spans="1:13">
      <c r="A46" t="s">
        <v>65</v>
      </c>
      <c r="B46" t="s">
        <v>66</v>
      </c>
      <c r="D46" s="45">
        <f>+assessment!H46</f>
        <v>2.4613189099197553E-4</v>
      </c>
      <c r="F46" s="16">
        <f>+assessment!J46</f>
        <v>12670.601710637609</v>
      </c>
      <c r="H46" s="16">
        <f t="shared" si="0"/>
        <v>-3167.6504276594023</v>
      </c>
      <c r="J46" s="16">
        <f t="shared" si="1"/>
        <v>9502.951282978207</v>
      </c>
      <c r="K46" s="16"/>
      <c r="L46" s="8"/>
      <c r="M46" s="8"/>
    </row>
    <row r="47" spans="1:13">
      <c r="A47" t="s">
        <v>67</v>
      </c>
      <c r="B47" t="s">
        <v>68</v>
      </c>
      <c r="D47" s="45">
        <f>+assessment!H47</f>
        <v>5.607275011869986E-4</v>
      </c>
      <c r="F47" s="16">
        <f>+assessment!J47</f>
        <v>28865.641128857897</v>
      </c>
      <c r="H47" s="16">
        <f t="shared" si="0"/>
        <v>-7216.4102822144741</v>
      </c>
      <c r="J47" s="16">
        <f t="shared" si="1"/>
        <v>21649.230846643422</v>
      </c>
      <c r="K47" s="16"/>
      <c r="L47" s="8"/>
      <c r="M47" s="8"/>
    </row>
    <row r="48" spans="1:13">
      <c r="A48" t="s">
        <v>69</v>
      </c>
      <c r="B48" t="s">
        <v>70</v>
      </c>
      <c r="D48" s="45">
        <f>+assessment!H48</f>
        <v>3.1860815878237464E-5</v>
      </c>
      <c r="F48" s="16">
        <f>+assessment!J48</f>
        <v>1640.1601049831731</v>
      </c>
      <c r="H48" s="16">
        <f t="shared" si="0"/>
        <v>-410.04002624579329</v>
      </c>
      <c r="J48" s="16">
        <f t="shared" si="1"/>
        <v>1230.1200787373798</v>
      </c>
      <c r="K48" s="16"/>
      <c r="L48" s="8"/>
      <c r="M48" s="8"/>
    </row>
    <row r="49" spans="1:13">
      <c r="A49" t="s">
        <v>71</v>
      </c>
      <c r="B49" t="s">
        <v>72</v>
      </c>
      <c r="D49" s="45">
        <f>+assessment!H49</f>
        <v>2.4195894438751564E-5</v>
      </c>
      <c r="F49" s="16">
        <f>+assessment!J49</f>
        <v>1245.5782963778868</v>
      </c>
      <c r="H49" s="16">
        <f t="shared" si="0"/>
        <v>-311.39457409447169</v>
      </c>
      <c r="J49" s="16">
        <f t="shared" si="1"/>
        <v>934.18372228341514</v>
      </c>
      <c r="K49" s="16"/>
      <c r="L49" s="8"/>
      <c r="M49" s="8"/>
    </row>
    <row r="50" spans="1:13">
      <c r="A50" t="s">
        <v>73</v>
      </c>
      <c r="B50" t="s">
        <v>74</v>
      </c>
      <c r="D50" s="45">
        <f>+assessment!H50</f>
        <v>1.4544583798397901E-5</v>
      </c>
      <c r="F50" s="16">
        <f>+assessment!J50</f>
        <v>748.73933488976752</v>
      </c>
      <c r="H50" s="16">
        <f t="shared" si="0"/>
        <v>-187.18483372244188</v>
      </c>
      <c r="J50" s="16">
        <f t="shared" si="1"/>
        <v>561.55450116732561</v>
      </c>
      <c r="K50" s="16"/>
      <c r="L50" s="8"/>
      <c r="M50" s="8"/>
    </row>
    <row r="51" spans="1:13">
      <c r="A51" t="s">
        <v>75</v>
      </c>
      <c r="B51" t="s">
        <v>76</v>
      </c>
      <c r="D51" s="45">
        <f>+assessment!H51</f>
        <v>4.0058759265832398E-5</v>
      </c>
      <c r="F51" s="16">
        <f>+assessment!J51</f>
        <v>2062.1813030162111</v>
      </c>
      <c r="H51" s="16">
        <f t="shared" si="0"/>
        <v>-515.54532575405278</v>
      </c>
      <c r="J51" s="16">
        <f t="shared" si="1"/>
        <v>1546.6359772621583</v>
      </c>
      <c r="K51" s="16"/>
      <c r="L51" s="8"/>
      <c r="M51" s="8"/>
    </row>
    <row r="52" spans="1:13">
      <c r="A52" t="s">
        <v>77</v>
      </c>
      <c r="B52" t="s">
        <v>78</v>
      </c>
      <c r="D52" s="45">
        <f>+assessment!H52</f>
        <v>1.8051500699171781E-5</v>
      </c>
      <c r="F52" s="16">
        <f>+assessment!J52</f>
        <v>929.27159790910184</v>
      </c>
      <c r="H52" s="16">
        <f t="shared" si="0"/>
        <v>-232.31789947727546</v>
      </c>
      <c r="J52" s="16">
        <f t="shared" si="1"/>
        <v>696.95369843182641</v>
      </c>
      <c r="K52" s="16"/>
      <c r="L52" s="8"/>
      <c r="M52" s="8"/>
    </row>
    <row r="53" spans="1:13">
      <c r="A53" t="s">
        <v>79</v>
      </c>
      <c r="B53" t="s">
        <v>80</v>
      </c>
      <c r="D53" s="45">
        <f>+assessment!H53</f>
        <v>1.8530756093902738E-4</v>
      </c>
      <c r="F53" s="16">
        <f>+assessment!J53</f>
        <v>9539.4314372072677</v>
      </c>
      <c r="H53" s="16">
        <f t="shared" si="0"/>
        <v>-2384.8578593018169</v>
      </c>
      <c r="J53" s="16">
        <f t="shared" si="1"/>
        <v>7154.5735779054503</v>
      </c>
      <c r="K53" s="16"/>
      <c r="L53" s="8"/>
      <c r="M53" s="8"/>
    </row>
    <row r="54" spans="1:13">
      <c r="A54" t="s">
        <v>81</v>
      </c>
      <c r="B54" t="s">
        <v>493</v>
      </c>
      <c r="D54" s="45">
        <f>+assessment!H54</f>
        <v>5.8764124859138486E-4</v>
      </c>
      <c r="F54" s="16">
        <f>+assessment!J54</f>
        <v>30251.131536164776</v>
      </c>
      <c r="H54" s="16">
        <f t="shared" si="0"/>
        <v>-7562.7828840411939</v>
      </c>
      <c r="J54" s="16">
        <f t="shared" si="1"/>
        <v>22688.348652123583</v>
      </c>
      <c r="K54" s="16"/>
      <c r="L54" s="8"/>
      <c r="M54" s="8"/>
    </row>
    <row r="55" spans="1:13">
      <c r="A55" t="s">
        <v>82</v>
      </c>
      <c r="B55" t="s">
        <v>83</v>
      </c>
      <c r="D55" s="45">
        <f>+assessment!H55</f>
        <v>1.0355588400755577E-5</v>
      </c>
      <c r="F55" s="16">
        <f>+assessment!J55</f>
        <v>533.09441363512872</v>
      </c>
      <c r="H55" s="16">
        <f t="shared" si="0"/>
        <v>-133.27360340878218</v>
      </c>
      <c r="J55" s="16">
        <f t="shared" si="1"/>
        <v>399.82081022634657</v>
      </c>
      <c r="K55" s="16"/>
      <c r="L55" s="8"/>
      <c r="M55" s="8"/>
    </row>
    <row r="56" spans="1:13">
      <c r="A56" t="s">
        <v>84</v>
      </c>
      <c r="B56" s="31" t="s">
        <v>554</v>
      </c>
      <c r="D56" s="45">
        <f>+assessment!H56</f>
        <v>7.5980407061097951E-3</v>
      </c>
      <c r="F56" s="16">
        <f>+assessment!J56</f>
        <v>391138.8612842033</v>
      </c>
      <c r="H56" s="16">
        <f t="shared" si="0"/>
        <v>-97784.715321050826</v>
      </c>
      <c r="J56" s="16">
        <f t="shared" si="1"/>
        <v>293354.14596315246</v>
      </c>
      <c r="K56" s="16"/>
      <c r="L56" s="8"/>
      <c r="M56" s="8"/>
    </row>
    <row r="57" spans="1:13">
      <c r="A57" t="s">
        <v>85</v>
      </c>
      <c r="B57" t="s">
        <v>86</v>
      </c>
      <c r="D57" s="45">
        <f>+assessment!H57</f>
        <v>1.3283940446866887E-3</v>
      </c>
      <c r="F57" s="16">
        <f>+assessment!J57</f>
        <v>68384.278799356063</v>
      </c>
      <c r="H57" s="16">
        <f t="shared" si="0"/>
        <v>-17096.069699839016</v>
      </c>
      <c r="J57" s="16">
        <f t="shared" si="1"/>
        <v>51288.209099517044</v>
      </c>
      <c r="K57" s="16"/>
      <c r="L57" s="8"/>
      <c r="M57" s="8"/>
    </row>
    <row r="58" spans="1:13">
      <c r="A58" t="s">
        <v>87</v>
      </c>
      <c r="B58" t="s">
        <v>88</v>
      </c>
      <c r="D58" s="45">
        <f>+assessment!H58</f>
        <v>7.3715046448540239E-2</v>
      </c>
      <c r="F58" s="16">
        <f>+assessment!J58</f>
        <v>3794770.3154852688</v>
      </c>
      <c r="H58" s="16">
        <f t="shared" si="0"/>
        <v>-948692.57887131721</v>
      </c>
      <c r="J58" s="16">
        <f t="shared" si="1"/>
        <v>2846077.7366139516</v>
      </c>
      <c r="K58" s="16"/>
      <c r="L58" s="8"/>
      <c r="M58" s="8"/>
    </row>
    <row r="59" spans="1:13">
      <c r="A59" t="s">
        <v>89</v>
      </c>
      <c r="B59" s="31" t="s">
        <v>558</v>
      </c>
      <c r="D59" s="45">
        <f>+assessment!H59</f>
        <v>7.9301952301271482E-5</v>
      </c>
      <c r="F59" s="16">
        <f>+assessment!J59</f>
        <v>4082.3781446434</v>
      </c>
      <c r="H59" s="16">
        <f t="shared" si="0"/>
        <v>-1020.59453616085</v>
      </c>
      <c r="J59" s="16">
        <f t="shared" si="1"/>
        <v>3061.7836084825499</v>
      </c>
      <c r="K59" s="16"/>
      <c r="L59" s="8"/>
      <c r="M59" s="8"/>
    </row>
    <row r="60" spans="1:13">
      <c r="A60" t="s">
        <v>90</v>
      </c>
      <c r="B60" t="s">
        <v>91</v>
      </c>
      <c r="D60" s="45">
        <f>+assessment!H60</f>
        <v>3.7318582362634926E-5</v>
      </c>
      <c r="F60" s="16">
        <f>+assessment!J60</f>
        <v>1921.1199800922532</v>
      </c>
      <c r="H60" s="16">
        <f t="shared" si="0"/>
        <v>-480.27999502306329</v>
      </c>
      <c r="J60" s="16">
        <f t="shared" si="1"/>
        <v>1440.8399850691899</v>
      </c>
      <c r="K60" s="16"/>
      <c r="L60" s="8"/>
      <c r="M60" s="8"/>
    </row>
    <row r="61" spans="1:13">
      <c r="A61" t="s">
        <v>92</v>
      </c>
      <c r="B61" t="s">
        <v>93</v>
      </c>
      <c r="D61" s="45">
        <f>+assessment!H61</f>
        <v>4.1803054910349501E-5</v>
      </c>
      <c r="F61" s="16">
        <f>+assessment!J61</f>
        <v>2151.975743257995</v>
      </c>
      <c r="H61" s="16">
        <f t="shared" si="0"/>
        <v>-537.99393581449874</v>
      </c>
      <c r="J61" s="16">
        <f t="shared" si="1"/>
        <v>1613.9818074434961</v>
      </c>
      <c r="K61" s="16"/>
      <c r="L61" s="8"/>
      <c r="M61" s="8"/>
    </row>
    <row r="62" spans="1:13">
      <c r="A62" t="s">
        <v>485</v>
      </c>
      <c r="B62" t="s">
        <v>486</v>
      </c>
      <c r="D62" s="45">
        <f>+assessment!H62</f>
        <v>1.0629759660108025E-3</v>
      </c>
      <c r="F62" s="16">
        <f>+assessment!J62</f>
        <v>54720.845149409128</v>
      </c>
      <c r="H62" s="16">
        <f t="shared" si="0"/>
        <v>-13680.211287352282</v>
      </c>
      <c r="J62" s="16">
        <f t="shared" si="1"/>
        <v>41040.633862056842</v>
      </c>
      <c r="K62" s="16"/>
      <c r="L62" s="8"/>
      <c r="M62" s="8"/>
    </row>
    <row r="63" spans="1:13">
      <c r="A63" t="s">
        <v>94</v>
      </c>
      <c r="B63" t="s">
        <v>487</v>
      </c>
      <c r="D63" s="45">
        <f>+assessment!H63</f>
        <v>9.3958957650056582E-5</v>
      </c>
      <c r="F63" s="16">
        <f>+assessment!J63</f>
        <v>4836.9048185200318</v>
      </c>
      <c r="H63" s="16">
        <f t="shared" si="0"/>
        <v>-1209.2262046300079</v>
      </c>
      <c r="J63" s="16">
        <f t="shared" si="1"/>
        <v>3627.6786138900238</v>
      </c>
      <c r="K63" s="16"/>
      <c r="L63" s="8"/>
      <c r="M63" s="8"/>
    </row>
    <row r="64" spans="1:13">
      <c r="A64" t="s">
        <v>95</v>
      </c>
      <c r="B64" t="s">
        <v>96</v>
      </c>
      <c r="D64" s="45">
        <f>+assessment!H64</f>
        <v>1.5991565445332737E-3</v>
      </c>
      <c r="F64" s="16">
        <f>+assessment!J64</f>
        <v>82322.837431095933</v>
      </c>
      <c r="H64" s="16">
        <f t="shared" si="0"/>
        <v>-20580.709357773983</v>
      </c>
      <c r="J64" s="16">
        <f t="shared" si="1"/>
        <v>61742.128073321946</v>
      </c>
      <c r="K64" s="16"/>
      <c r="L64" s="8"/>
      <c r="M64" s="8"/>
    </row>
    <row r="65" spans="1:13">
      <c r="A65" t="s">
        <v>97</v>
      </c>
      <c r="B65" t="s">
        <v>98</v>
      </c>
      <c r="D65" s="45">
        <f>+assessment!H65</f>
        <v>8.0348118383824225E-4</v>
      </c>
      <c r="F65" s="16">
        <f>+assessment!J65</f>
        <v>41362.336352983511</v>
      </c>
      <c r="H65" s="16">
        <f t="shared" si="0"/>
        <v>-10340.584088245878</v>
      </c>
      <c r="J65" s="16">
        <f t="shared" si="1"/>
        <v>31021.752264737632</v>
      </c>
      <c r="K65" s="16"/>
      <c r="L65" s="8"/>
      <c r="M65" s="8"/>
    </row>
    <row r="66" spans="1:13">
      <c r="A66" t="s">
        <v>99</v>
      </c>
      <c r="B66" t="s">
        <v>100</v>
      </c>
      <c r="D66" s="45">
        <f>+assessment!H66</f>
        <v>2.558939384131795E-3</v>
      </c>
      <c r="F66" s="16">
        <f>+assessment!J66</f>
        <v>131731.41281011549</v>
      </c>
      <c r="H66" s="16">
        <f t="shared" si="0"/>
        <v>-32932.853202528873</v>
      </c>
      <c r="J66" s="16">
        <f t="shared" si="1"/>
        <v>98798.55960758662</v>
      </c>
      <c r="K66" s="16"/>
      <c r="L66" s="8"/>
      <c r="M66" s="8"/>
    </row>
    <row r="67" spans="1:13">
      <c r="A67" t="s">
        <v>101</v>
      </c>
      <c r="B67" t="s">
        <v>529</v>
      </c>
      <c r="D67" s="45">
        <f>+assessment!H67</f>
        <v>1.4070821073883409E-3</v>
      </c>
      <c r="F67" s="16">
        <f>+assessment!J67</f>
        <v>72435.05457593684</v>
      </c>
      <c r="H67" s="16">
        <f t="shared" si="0"/>
        <v>-18108.76364398421</v>
      </c>
      <c r="J67" s="16">
        <f t="shared" si="1"/>
        <v>54326.29093195263</v>
      </c>
      <c r="K67" s="16"/>
      <c r="L67" s="8"/>
      <c r="M67" s="8"/>
    </row>
    <row r="68" spans="1:13">
      <c r="A68" t="s">
        <v>102</v>
      </c>
      <c r="B68" t="s">
        <v>103</v>
      </c>
      <c r="D68" s="45">
        <f>+assessment!H68</f>
        <v>3.5541685095351127E-5</v>
      </c>
      <c r="F68" s="16">
        <f>+assessment!J68</f>
        <v>1829.6472438136072</v>
      </c>
      <c r="H68" s="16">
        <f t="shared" si="0"/>
        <v>-457.41181095340181</v>
      </c>
      <c r="J68" s="16">
        <f t="shared" si="1"/>
        <v>1372.2354328602055</v>
      </c>
      <c r="K68" s="16"/>
      <c r="L68" s="8"/>
      <c r="M68" s="8"/>
    </row>
    <row r="69" spans="1:13">
      <c r="A69" t="s">
        <v>104</v>
      </c>
      <c r="B69" t="s">
        <v>105</v>
      </c>
      <c r="D69" s="45">
        <f>+assessment!H69</f>
        <v>5.9356333831945667E-5</v>
      </c>
      <c r="F69" s="16">
        <f>+assessment!J69</f>
        <v>3055.59942662102</v>
      </c>
      <c r="H69" s="16">
        <f t="shared" ref="H69:H132" si="2">-F69*0.25</f>
        <v>-763.89985665525501</v>
      </c>
      <c r="J69" s="16">
        <f t="shared" si="1"/>
        <v>2291.699569965765</v>
      </c>
      <c r="K69" s="16"/>
      <c r="L69" s="8"/>
      <c r="M69" s="8"/>
    </row>
    <row r="70" spans="1:13">
      <c r="A70" t="s">
        <v>106</v>
      </c>
      <c r="B70" t="s">
        <v>107</v>
      </c>
      <c r="D70" s="45">
        <f>+assessment!H70</f>
        <v>2.837941555240588E-3</v>
      </c>
      <c r="F70" s="16">
        <f>+assessment!J70</f>
        <v>146094.14074543183</v>
      </c>
      <c r="H70" s="16">
        <f t="shared" si="2"/>
        <v>-36523.535186357956</v>
      </c>
      <c r="J70" s="16">
        <f t="shared" ref="J70:J133" si="3">SUM(F70:H70)</f>
        <v>109570.60555907387</v>
      </c>
      <c r="K70" s="16"/>
      <c r="L70" s="8"/>
      <c r="M70" s="8"/>
    </row>
    <row r="71" spans="1:13">
      <c r="A71" t="s">
        <v>108</v>
      </c>
      <c r="B71" t="s">
        <v>109</v>
      </c>
      <c r="D71" s="45">
        <f>+assessment!H71</f>
        <v>3.3104807400579168E-5</v>
      </c>
      <c r="F71" s="16">
        <f>+assessment!J71</f>
        <v>1704.1994338465563</v>
      </c>
      <c r="H71" s="16">
        <f t="shared" si="2"/>
        <v>-426.04985846163908</v>
      </c>
      <c r="J71" s="16">
        <f t="shared" si="3"/>
        <v>1278.1495753849172</v>
      </c>
      <c r="K71" s="16"/>
      <c r="L71" s="8"/>
      <c r="M71" s="8"/>
    </row>
    <row r="72" spans="1:13">
      <c r="A72" t="s">
        <v>110</v>
      </c>
      <c r="B72" t="s">
        <v>572</v>
      </c>
      <c r="D72" s="45">
        <f>+assessment!H72</f>
        <v>5.5243156717395313E-5</v>
      </c>
      <c r="F72" s="16">
        <f>+assessment!J72</f>
        <v>2843.8575480138456</v>
      </c>
      <c r="H72" s="16">
        <f t="shared" si="2"/>
        <v>-710.96438700346141</v>
      </c>
      <c r="J72" s="16">
        <f t="shared" si="3"/>
        <v>2132.8931610103841</v>
      </c>
      <c r="K72" s="16"/>
      <c r="L72" s="8"/>
      <c r="M72" s="8"/>
    </row>
    <row r="73" spans="1:13">
      <c r="A73" t="s">
        <v>111</v>
      </c>
      <c r="B73" t="s">
        <v>112</v>
      </c>
      <c r="D73" s="45">
        <f>+assessment!H73</f>
        <v>1.3116152870592474E-4</v>
      </c>
      <c r="F73" s="16">
        <f>+assessment!J73</f>
        <v>6752.0526628762454</v>
      </c>
      <c r="H73" s="16">
        <f t="shared" si="2"/>
        <v>-1688.0131657190614</v>
      </c>
      <c r="J73" s="16">
        <f t="shared" si="3"/>
        <v>5064.0394971571841</v>
      </c>
      <c r="K73" s="16"/>
      <c r="L73" s="8"/>
      <c r="M73" s="8"/>
    </row>
    <row r="74" spans="1:13">
      <c r="A74" t="s">
        <v>113</v>
      </c>
      <c r="B74" t="s">
        <v>114</v>
      </c>
      <c r="D74" s="45">
        <f>+assessment!H74</f>
        <v>6.062461094685537E-5</v>
      </c>
      <c r="F74" s="16">
        <f>+assessment!J74</f>
        <v>3120.8889513427935</v>
      </c>
      <c r="H74" s="16">
        <f t="shared" si="2"/>
        <v>-780.22223783569837</v>
      </c>
      <c r="J74" s="16">
        <f t="shared" si="3"/>
        <v>2340.6667135070952</v>
      </c>
      <c r="K74" s="16"/>
      <c r="L74" s="8"/>
      <c r="M74" s="8"/>
    </row>
    <row r="75" spans="1:13">
      <c r="A75" t="s">
        <v>115</v>
      </c>
      <c r="B75" t="s">
        <v>116</v>
      </c>
      <c r="D75" s="45">
        <f>+assessment!H75</f>
        <v>3.8629434401374991E-4</v>
      </c>
      <c r="F75" s="16">
        <f>+assessment!J75</f>
        <v>19886.012155287215</v>
      </c>
      <c r="H75" s="16">
        <f t="shared" si="2"/>
        <v>-4971.5030388218038</v>
      </c>
      <c r="J75" s="16">
        <f t="shared" si="3"/>
        <v>14914.509116465411</v>
      </c>
      <c r="K75" s="16"/>
      <c r="L75" s="8"/>
      <c r="M75" s="8"/>
    </row>
    <row r="76" spans="1:13">
      <c r="A76" t="s">
        <v>117</v>
      </c>
      <c r="B76" t="s">
        <v>118</v>
      </c>
      <c r="D76" s="45">
        <f>+assessment!H76</f>
        <v>2.437501477243683E-5</v>
      </c>
      <c r="F76" s="16">
        <f>+assessment!J76</f>
        <v>1254.7992160939609</v>
      </c>
      <c r="H76" s="16">
        <f t="shared" si="2"/>
        <v>-313.69980402349023</v>
      </c>
      <c r="J76" s="16">
        <f t="shared" si="3"/>
        <v>941.09941207047063</v>
      </c>
      <c r="K76" s="16"/>
      <c r="L76" s="8"/>
      <c r="M76" s="8"/>
    </row>
    <row r="77" spans="1:13">
      <c r="A77" t="s">
        <v>119</v>
      </c>
      <c r="B77" t="s">
        <v>120</v>
      </c>
      <c r="D77" s="45">
        <f>+assessment!H77</f>
        <v>1.4640086719889498E-4</v>
      </c>
      <c r="F77" s="16">
        <f>+assessment!J77</f>
        <v>7536.5572128547337</v>
      </c>
      <c r="H77" s="16">
        <f t="shared" si="2"/>
        <v>-1884.1393032136834</v>
      </c>
      <c r="J77" s="16">
        <f t="shared" si="3"/>
        <v>5652.4179096410498</v>
      </c>
      <c r="K77" s="16"/>
      <c r="L77" s="8"/>
      <c r="M77" s="8"/>
    </row>
    <row r="78" spans="1:13">
      <c r="A78" t="s">
        <v>121</v>
      </c>
      <c r="B78" t="s">
        <v>494</v>
      </c>
      <c r="D78" s="45">
        <f>+assessment!H78</f>
        <v>5.5561825374906292E-5</v>
      </c>
      <c r="F78" s="16">
        <f>+assessment!J78</f>
        <v>2860.2622634723425</v>
      </c>
      <c r="H78" s="16">
        <f t="shared" si="2"/>
        <v>-715.06556586808563</v>
      </c>
      <c r="J78" s="16">
        <f t="shared" si="3"/>
        <v>2145.1966976042568</v>
      </c>
      <c r="K78" s="16"/>
      <c r="L78" s="8"/>
      <c r="M78" s="8"/>
    </row>
    <row r="79" spans="1:13">
      <c r="A79" t="s">
        <v>122</v>
      </c>
      <c r="B79" t="s">
        <v>123</v>
      </c>
      <c r="D79" s="45">
        <f>+assessment!H79</f>
        <v>2.7851406643401931E-4</v>
      </c>
      <c r="F79" s="16">
        <f>+assessment!J79</f>
        <v>14337.600838204968</v>
      </c>
      <c r="H79" s="16">
        <f t="shared" si="2"/>
        <v>-3584.4002095512419</v>
      </c>
      <c r="J79" s="16">
        <f t="shared" si="3"/>
        <v>10753.200628653725</v>
      </c>
      <c r="K79" s="16"/>
      <c r="L79" s="8"/>
      <c r="M79" s="8"/>
    </row>
    <row r="80" spans="1:13">
      <c r="A80" t="s">
        <v>477</v>
      </c>
      <c r="B80" t="s">
        <v>530</v>
      </c>
      <c r="D80" s="45">
        <f>+assessment!H80</f>
        <v>8.243087416161187E-6</v>
      </c>
      <c r="F80" s="16">
        <f>+assessment!J80</f>
        <v>424.34516346178168</v>
      </c>
      <c r="H80" s="16">
        <f t="shared" si="2"/>
        <v>-106.08629086544542</v>
      </c>
      <c r="J80" s="16">
        <f t="shared" si="3"/>
        <v>318.25887259633623</v>
      </c>
      <c r="K80" s="16"/>
      <c r="L80" s="8"/>
      <c r="M80" s="8"/>
    </row>
    <row r="81" spans="1:13">
      <c r="A81" t="s">
        <v>124</v>
      </c>
      <c r="B81" t="s">
        <v>488</v>
      </c>
      <c r="D81" s="45">
        <f>+assessment!H81</f>
        <v>2.6045362262788838E-4</v>
      </c>
      <c r="F81" s="16">
        <f>+assessment!J81</f>
        <v>13407.868858888653</v>
      </c>
      <c r="H81" s="16">
        <f t="shared" si="2"/>
        <v>-3351.9672147221631</v>
      </c>
      <c r="J81" s="16">
        <f t="shared" si="3"/>
        <v>10055.90164416649</v>
      </c>
      <c r="K81" s="16"/>
      <c r="L81" s="8"/>
      <c r="M81" s="8"/>
    </row>
    <row r="82" spans="1:13">
      <c r="A82" t="s">
        <v>125</v>
      </c>
      <c r="B82" t="s">
        <v>126</v>
      </c>
      <c r="D82" s="45">
        <f>+assessment!H82</f>
        <v>6.2730017393912744E-5</v>
      </c>
      <c r="F82" s="16">
        <f>+assessment!J82</f>
        <v>3229.272982449686</v>
      </c>
      <c r="H82" s="16">
        <f t="shared" si="2"/>
        <v>-807.31824561242149</v>
      </c>
      <c r="J82" s="16">
        <f t="shared" si="3"/>
        <v>2421.9547368372646</v>
      </c>
      <c r="K82" s="16"/>
      <c r="L82" s="8"/>
      <c r="M82" s="8"/>
    </row>
    <row r="83" spans="1:13">
      <c r="A83" t="s">
        <v>127</v>
      </c>
      <c r="B83" t="s">
        <v>531</v>
      </c>
      <c r="D83" s="45">
        <f>+assessment!H83</f>
        <v>1.6746020957623912E-4</v>
      </c>
      <c r="F83" s="16">
        <f>+assessment!J83</f>
        <v>8620.6692248165618</v>
      </c>
      <c r="H83" s="16">
        <f t="shared" si="2"/>
        <v>-2155.1673062041405</v>
      </c>
      <c r="J83" s="16">
        <f t="shared" si="3"/>
        <v>6465.5019186124209</v>
      </c>
      <c r="K83" s="16"/>
      <c r="L83" s="8"/>
      <c r="M83" s="8"/>
    </row>
    <row r="84" spans="1:13">
      <c r="A84" t="s">
        <v>128</v>
      </c>
      <c r="B84" t="s">
        <v>129</v>
      </c>
      <c r="D84" s="45">
        <f>+assessment!H84</f>
        <v>2.9939568134246936E-5</v>
      </c>
      <c r="F84" s="16">
        <f>+assessment!J84</f>
        <v>1541.256363361334</v>
      </c>
      <c r="H84" s="16">
        <f t="shared" si="2"/>
        <v>-385.31409084033351</v>
      </c>
      <c r="J84" s="16">
        <f t="shared" si="3"/>
        <v>1155.9422725210006</v>
      </c>
      <c r="K84" s="16"/>
      <c r="L84" s="8"/>
      <c r="M84" s="8"/>
    </row>
    <row r="85" spans="1:13">
      <c r="A85" s="42" t="s">
        <v>576</v>
      </c>
      <c r="B85" s="42" t="s">
        <v>577</v>
      </c>
      <c r="D85" s="45">
        <f>+assessment!H85</f>
        <v>1.732841192906209E-5</v>
      </c>
      <c r="F85" s="16">
        <f>+assessment!J85</f>
        <v>892.04777546752564</v>
      </c>
      <c r="H85" s="16">
        <f>-F85*0.25</f>
        <v>-223.01194386688141</v>
      </c>
      <c r="J85" s="16">
        <f>SUM(F85:H85)</f>
        <v>669.0358316006442</v>
      </c>
      <c r="K85" s="16"/>
      <c r="L85" s="8"/>
      <c r="M85" s="8"/>
    </row>
    <row r="86" spans="1:13">
      <c r="A86" t="s">
        <v>130</v>
      </c>
      <c r="B86" t="s">
        <v>131</v>
      </c>
      <c r="D86" s="45">
        <f>+assessment!H86</f>
        <v>1.4292340307622398E-5</v>
      </c>
      <c r="F86" s="16">
        <f>+assessment!J86</f>
        <v>735.75411467780611</v>
      </c>
      <c r="H86" s="16">
        <f t="shared" si="2"/>
        <v>-183.93852866945153</v>
      </c>
      <c r="J86" s="16">
        <f t="shared" si="3"/>
        <v>551.81558600835456</v>
      </c>
      <c r="K86" s="16"/>
      <c r="L86" s="8"/>
      <c r="M86" s="8"/>
    </row>
    <row r="87" spans="1:13">
      <c r="A87" t="s">
        <v>132</v>
      </c>
      <c r="B87" t="s">
        <v>133</v>
      </c>
      <c r="D87" s="45">
        <f>+assessment!H87</f>
        <v>8.5941069331528141E-6</v>
      </c>
      <c r="F87" s="16">
        <f>+assessment!J87</f>
        <v>442.41526593625667</v>
      </c>
      <c r="H87" s="16">
        <f t="shared" si="2"/>
        <v>-110.60381648406417</v>
      </c>
      <c r="J87" s="16">
        <f t="shared" si="3"/>
        <v>331.81144945219251</v>
      </c>
      <c r="K87" s="16"/>
      <c r="L87" s="8"/>
      <c r="M87" s="8"/>
    </row>
    <row r="88" spans="1:13">
      <c r="A88" t="s">
        <v>134</v>
      </c>
      <c r="B88" t="s">
        <v>135</v>
      </c>
      <c r="D88" s="45">
        <f>+assessment!H88</f>
        <v>1.406019663911367E-4</v>
      </c>
      <c r="F88" s="16">
        <f>+assessment!J88</f>
        <v>7238.0361142743177</v>
      </c>
      <c r="H88" s="16">
        <f t="shared" si="2"/>
        <v>-1809.5090285685794</v>
      </c>
      <c r="J88" s="16">
        <f t="shared" si="3"/>
        <v>5428.5270857057385</v>
      </c>
      <c r="K88" s="16"/>
      <c r="L88" s="8"/>
      <c r="M88" s="8"/>
    </row>
    <row r="89" spans="1:13">
      <c r="A89" s="42" t="s">
        <v>136</v>
      </c>
      <c r="B89" s="42" t="s">
        <v>137</v>
      </c>
      <c r="D89" s="45">
        <f>+assessment!H89</f>
        <v>0.25638472065785201</v>
      </c>
      <c r="F89" s="16">
        <f>+assessment!J89</f>
        <v>13198406.216505425</v>
      </c>
      <c r="H89" s="16">
        <f t="shared" si="2"/>
        <v>-3299601.5541263563</v>
      </c>
      <c r="J89" s="16">
        <f t="shared" si="3"/>
        <v>9898804.6623790693</v>
      </c>
      <c r="K89" s="16"/>
      <c r="L89" s="8"/>
      <c r="M89" s="8"/>
    </row>
    <row r="90" spans="1:13">
      <c r="A90" t="s">
        <v>138</v>
      </c>
      <c r="B90" t="s">
        <v>480</v>
      </c>
      <c r="D90" s="45">
        <f>+assessment!H90</f>
        <v>3.8032899689272204E-2</v>
      </c>
      <c r="F90" s="16">
        <f>+assessment!J90</f>
        <v>1957892.2581759715</v>
      </c>
      <c r="H90" s="16">
        <f t="shared" si="2"/>
        <v>-489473.06454399286</v>
      </c>
      <c r="J90" s="16">
        <f t="shared" si="3"/>
        <v>1468419.1936319787</v>
      </c>
      <c r="K90" s="16"/>
      <c r="L90" s="8"/>
      <c r="M90" s="8"/>
    </row>
    <row r="91" spans="1:13">
      <c r="A91" t="s">
        <v>139</v>
      </c>
      <c r="B91" t="s">
        <v>140</v>
      </c>
      <c r="D91" s="45">
        <f>+assessment!H91</f>
        <v>5.499469736060059E-5</v>
      </c>
      <c r="F91" s="16">
        <f>+assessment!J91</f>
        <v>2831.0671308982928</v>
      </c>
      <c r="H91" s="16">
        <f t="shared" si="2"/>
        <v>-707.7667827245732</v>
      </c>
      <c r="J91" s="16">
        <f t="shared" si="3"/>
        <v>2123.3003481737196</v>
      </c>
      <c r="K91" s="16"/>
      <c r="L91" s="8"/>
      <c r="M91" s="8"/>
    </row>
    <row r="92" spans="1:13">
      <c r="A92" t="s">
        <v>479</v>
      </c>
      <c r="B92" t="s">
        <v>484</v>
      </c>
      <c r="D92" s="45">
        <f>+assessment!H92</f>
        <v>9.5588166656689379E-3</v>
      </c>
      <c r="F92" s="16">
        <f>+assessment!J92</f>
        <v>492077.47239728802</v>
      </c>
      <c r="H92" s="16">
        <f t="shared" si="2"/>
        <v>-123019.368099322</v>
      </c>
      <c r="J92" s="16">
        <f t="shared" si="3"/>
        <v>369058.104297966</v>
      </c>
      <c r="K92" s="16"/>
      <c r="L92" s="8"/>
      <c r="M92" s="8"/>
    </row>
    <row r="93" spans="1:13">
      <c r="A93" t="s">
        <v>501</v>
      </c>
      <c r="B93" t="s">
        <v>542</v>
      </c>
      <c r="D93" s="45">
        <f>+assessment!H93</f>
        <v>6.7862895527899823E-5</v>
      </c>
      <c r="F93" s="16">
        <f>+assessment!J93</f>
        <v>3493.5079590830528</v>
      </c>
      <c r="H93" s="16">
        <f t="shared" si="2"/>
        <v>-873.3769897707632</v>
      </c>
      <c r="J93" s="16">
        <f t="shared" si="3"/>
        <v>2620.1309693122894</v>
      </c>
      <c r="K93" s="16"/>
      <c r="L93" s="8"/>
      <c r="M93" s="8"/>
    </row>
    <row r="94" spans="1:13">
      <c r="A94" t="s">
        <v>141</v>
      </c>
      <c r="B94" t="s">
        <v>142</v>
      </c>
      <c r="D94" s="45">
        <f>+assessment!H94</f>
        <v>1.8330455528824893E-3</v>
      </c>
      <c r="F94" s="16">
        <f>+assessment!J94</f>
        <v>94363.188875783453</v>
      </c>
      <c r="H94" s="16">
        <f t="shared" si="2"/>
        <v>-23590.797218945863</v>
      </c>
      <c r="J94" s="16">
        <f t="shared" si="3"/>
        <v>70772.391656837586</v>
      </c>
      <c r="K94" s="16"/>
      <c r="L94" s="8"/>
      <c r="M94" s="8"/>
    </row>
    <row r="95" spans="1:13">
      <c r="A95" t="s">
        <v>143</v>
      </c>
      <c r="B95" t="s">
        <v>144</v>
      </c>
      <c r="D95" s="45">
        <f>+assessment!H95</f>
        <v>1.4712237227433439E-3</v>
      </c>
      <c r="F95" s="16">
        <f>+assessment!J95</f>
        <v>75736.995084193273</v>
      </c>
      <c r="H95" s="16">
        <f t="shared" si="2"/>
        <v>-18934.248771048318</v>
      </c>
      <c r="J95" s="16">
        <f t="shared" si="3"/>
        <v>56802.746313144955</v>
      </c>
      <c r="K95" s="16"/>
      <c r="L95" s="8"/>
      <c r="M95" s="8"/>
    </row>
    <row r="96" spans="1:13">
      <c r="A96" t="s">
        <v>145</v>
      </c>
      <c r="B96" t="s">
        <v>146</v>
      </c>
      <c r="D96" s="45">
        <f>+assessment!H96</f>
        <v>2.3023540227758855E-5</v>
      </c>
      <c r="F96" s="16">
        <f>+assessment!J96</f>
        <v>1185.2267782897179</v>
      </c>
      <c r="H96" s="16">
        <f t="shared" si="2"/>
        <v>-296.30669457242948</v>
      </c>
      <c r="J96" s="16">
        <f t="shared" si="3"/>
        <v>888.92008371728843</v>
      </c>
      <c r="K96" s="16"/>
      <c r="L96" s="8"/>
      <c r="M96" s="8"/>
    </row>
    <row r="97" spans="1:13">
      <c r="A97" t="s">
        <v>147</v>
      </c>
      <c r="B97" t="s">
        <v>148</v>
      </c>
      <c r="D97" s="45">
        <f>+assessment!H97</f>
        <v>6.8326108017686873E-4</v>
      </c>
      <c r="F97" s="16">
        <f>+assessment!J97</f>
        <v>35173.536336188889</v>
      </c>
      <c r="H97" s="16">
        <f t="shared" si="2"/>
        <v>-8793.3840840472221</v>
      </c>
      <c r="J97" s="16">
        <f t="shared" si="3"/>
        <v>26380.152252141666</v>
      </c>
      <c r="K97" s="16"/>
      <c r="L97" s="8"/>
      <c r="M97" s="8"/>
    </row>
    <row r="98" spans="1:13">
      <c r="A98" t="s">
        <v>149</v>
      </c>
      <c r="B98" t="s">
        <v>474</v>
      </c>
      <c r="D98" s="45">
        <f>+assessment!H98</f>
        <v>5.1979598450087074E-3</v>
      </c>
      <c r="F98" s="16">
        <f>+assessment!J98</f>
        <v>267585.31224277703</v>
      </c>
      <c r="H98" s="16">
        <f t="shared" si="2"/>
        <v>-66896.328060694257</v>
      </c>
      <c r="J98" s="16">
        <f t="shared" si="3"/>
        <v>200688.98418208276</v>
      </c>
      <c r="K98" s="16"/>
      <c r="L98" s="8"/>
      <c r="M98" s="8"/>
    </row>
    <row r="99" spans="1:13">
      <c r="A99" t="s">
        <v>150</v>
      </c>
      <c r="B99" t="s">
        <v>532</v>
      </c>
      <c r="D99" s="45">
        <f>+assessment!H99</f>
        <v>1.072236117226174E-4</v>
      </c>
      <c r="F99" s="16">
        <f>+assessment!J99</f>
        <v>5519.7547649671778</v>
      </c>
      <c r="H99" s="16">
        <f t="shared" si="2"/>
        <v>-1379.9386912417945</v>
      </c>
      <c r="J99" s="16">
        <f t="shared" si="3"/>
        <v>4139.8160737253838</v>
      </c>
      <c r="K99" s="16"/>
      <c r="L99" s="8"/>
      <c r="M99" s="8"/>
    </row>
    <row r="100" spans="1:13">
      <c r="A100" t="s">
        <v>504</v>
      </c>
      <c r="B100" t="s">
        <v>505</v>
      </c>
      <c r="D100" s="45">
        <f>+assessment!H100</f>
        <v>1.8027083964407234E-3</v>
      </c>
      <c r="F100" s="16">
        <f>+assessment!J100</f>
        <v>92801.46509932472</v>
      </c>
      <c r="H100" s="16">
        <f t="shared" si="2"/>
        <v>-23200.36627483118</v>
      </c>
      <c r="J100" s="16">
        <f t="shared" si="3"/>
        <v>69601.098824493543</v>
      </c>
      <c r="K100" s="16"/>
      <c r="L100" s="8"/>
      <c r="M100" s="8"/>
    </row>
    <row r="101" spans="1:13">
      <c r="A101" t="s">
        <v>547</v>
      </c>
      <c r="B101" t="s">
        <v>548</v>
      </c>
      <c r="D101" s="45">
        <f>+assessment!H101</f>
        <v>6.2703743649335508E-2</v>
      </c>
      <c r="F101" s="16">
        <f>+assessment!J101</f>
        <v>3227920.4386909576</v>
      </c>
      <c r="H101" s="16">
        <f t="shared" si="2"/>
        <v>-806980.1096727394</v>
      </c>
      <c r="J101" s="16">
        <f t="shared" si="3"/>
        <v>2420940.3290182184</v>
      </c>
      <c r="K101" s="16"/>
      <c r="L101" s="8"/>
      <c r="M101" s="8"/>
    </row>
    <row r="102" spans="1:13">
      <c r="A102" t="s">
        <v>151</v>
      </c>
      <c r="B102" t="s">
        <v>152</v>
      </c>
      <c r="D102" s="45">
        <f>+assessment!H102</f>
        <v>0.27315309472794086</v>
      </c>
      <c r="F102" s="16">
        <f>+assessment!J102</f>
        <v>14061623.852874236</v>
      </c>
      <c r="H102" s="16">
        <f t="shared" si="2"/>
        <v>-3515405.963218559</v>
      </c>
      <c r="J102" s="16">
        <f t="shared" si="3"/>
        <v>10546217.889655678</v>
      </c>
      <c r="K102" s="16"/>
      <c r="L102" s="8"/>
      <c r="M102" s="8"/>
    </row>
    <row r="103" spans="1:13">
      <c r="A103" t="s">
        <v>509</v>
      </c>
      <c r="B103" t="s">
        <v>508</v>
      </c>
      <c r="D103" s="45">
        <f>+assessment!H103</f>
        <v>4.246402141184864E-3</v>
      </c>
      <c r="F103" s="16">
        <f>+assessment!J103</f>
        <v>218600.15789626504</v>
      </c>
      <c r="H103" s="16">
        <f t="shared" si="2"/>
        <v>-54650.03947406626</v>
      </c>
      <c r="J103" s="16">
        <f t="shared" si="3"/>
        <v>163950.11842219878</v>
      </c>
      <c r="K103" s="16"/>
      <c r="L103" s="8"/>
      <c r="M103" s="8"/>
    </row>
    <row r="104" spans="1:13">
      <c r="A104" t="s">
        <v>153</v>
      </c>
      <c r="B104" t="s">
        <v>154</v>
      </c>
      <c r="D104" s="45">
        <f>+assessment!H104</f>
        <v>1.903238167559745E-3</v>
      </c>
      <c r="F104" s="16">
        <f>+assessment!J104</f>
        <v>97976.628239611193</v>
      </c>
      <c r="H104" s="16">
        <f t="shared" si="2"/>
        <v>-24494.157059902798</v>
      </c>
      <c r="J104" s="16">
        <f t="shared" si="3"/>
        <v>73482.471179708402</v>
      </c>
      <c r="K104" s="16"/>
      <c r="L104" s="8"/>
      <c r="M104" s="8"/>
    </row>
    <row r="105" spans="1:13">
      <c r="A105" t="s">
        <v>155</v>
      </c>
      <c r="B105" t="s">
        <v>156</v>
      </c>
      <c r="D105" s="45">
        <f>+assessment!H105</f>
        <v>5.2147427963332976E-3</v>
      </c>
      <c r="F105" s="16">
        <f>+assessment!J105</f>
        <v>268449.28030033293</v>
      </c>
      <c r="H105" s="16">
        <f t="shared" si="2"/>
        <v>-67112.320075083233</v>
      </c>
      <c r="J105" s="16">
        <f t="shared" si="3"/>
        <v>201336.9602252497</v>
      </c>
      <c r="K105" s="16"/>
      <c r="L105" s="8"/>
      <c r="M105" s="8"/>
    </row>
    <row r="106" spans="1:13">
      <c r="A106" t="s">
        <v>157</v>
      </c>
      <c r="B106" t="s">
        <v>158</v>
      </c>
      <c r="D106" s="45">
        <f>+assessment!H106</f>
        <v>5.0012541477494621E-3</v>
      </c>
      <c r="F106" s="16">
        <f>+assessment!J106</f>
        <v>257459.1171603754</v>
      </c>
      <c r="H106" s="16">
        <f t="shared" si="2"/>
        <v>-64364.779290093851</v>
      </c>
      <c r="J106" s="16">
        <f t="shared" si="3"/>
        <v>193094.33787028154</v>
      </c>
      <c r="K106" s="16"/>
      <c r="L106" s="8"/>
      <c r="M106" s="8"/>
    </row>
    <row r="107" spans="1:13">
      <c r="A107" t="s">
        <v>159</v>
      </c>
      <c r="B107" t="s">
        <v>160</v>
      </c>
      <c r="D107" s="45">
        <f>+assessment!H107</f>
        <v>2.2920786298197167E-2</v>
      </c>
      <c r="F107" s="16">
        <f>+assessment!J107</f>
        <v>1179937.1178949114</v>
      </c>
      <c r="H107" s="16">
        <f t="shared" si="2"/>
        <v>-294984.27947372786</v>
      </c>
      <c r="J107" s="16">
        <f t="shared" si="3"/>
        <v>884952.83842118364</v>
      </c>
      <c r="K107" s="16"/>
      <c r="L107" s="8"/>
      <c r="M107" s="8"/>
    </row>
    <row r="108" spans="1:13">
      <c r="A108" t="s">
        <v>161</v>
      </c>
      <c r="B108" t="s">
        <v>162</v>
      </c>
      <c r="D108" s="45">
        <f>+assessment!H108</f>
        <v>5.6403695878943366E-3</v>
      </c>
      <c r="F108" s="16">
        <f>+assessment!J108</f>
        <v>290360.08402231924</v>
      </c>
      <c r="H108" s="16">
        <f t="shared" si="2"/>
        <v>-72590.021005579809</v>
      </c>
      <c r="J108" s="16">
        <f t="shared" si="3"/>
        <v>217770.06301673944</v>
      </c>
      <c r="K108" s="16"/>
      <c r="L108" s="8"/>
      <c r="M108" s="8"/>
    </row>
    <row r="109" spans="1:13">
      <c r="A109" t="s">
        <v>163</v>
      </c>
      <c r="B109" t="s">
        <v>164</v>
      </c>
      <c r="D109" s="45">
        <f>+assessment!H109</f>
        <v>2.0543852717585839E-2</v>
      </c>
      <c r="F109" s="16">
        <f>+assessment!J109</f>
        <v>1057575.1656457095</v>
      </c>
      <c r="H109" s="16">
        <f t="shared" si="2"/>
        <v>-264393.79141142737</v>
      </c>
      <c r="J109" s="16">
        <f t="shared" si="3"/>
        <v>793181.37423428218</v>
      </c>
      <c r="K109" s="16"/>
      <c r="L109" s="8"/>
      <c r="M109" s="8"/>
    </row>
    <row r="110" spans="1:13">
      <c r="A110" t="s">
        <v>165</v>
      </c>
      <c r="B110" t="s">
        <v>166</v>
      </c>
      <c r="D110" s="45">
        <f>+assessment!H110</f>
        <v>4.4291612951126548E-3</v>
      </c>
      <c r="F110" s="16">
        <f>+assessment!J110</f>
        <v>228008.4001157491</v>
      </c>
      <c r="H110" s="16">
        <f t="shared" si="2"/>
        <v>-57002.100028937275</v>
      </c>
      <c r="J110" s="16">
        <f t="shared" si="3"/>
        <v>171006.30008681183</v>
      </c>
      <c r="K110" s="16"/>
      <c r="L110" s="8"/>
      <c r="M110" s="8"/>
    </row>
    <row r="111" spans="1:13">
      <c r="A111" t="s">
        <v>167</v>
      </c>
      <c r="B111" t="s">
        <v>168</v>
      </c>
      <c r="D111" s="45">
        <f>+assessment!H111</f>
        <v>1.7012950034560044E-3</v>
      </c>
      <c r="F111" s="16">
        <f>+assessment!J111</f>
        <v>87580.814067656349</v>
      </c>
      <c r="H111" s="16">
        <f t="shared" si="2"/>
        <v>-21895.203516914087</v>
      </c>
      <c r="J111" s="16">
        <f t="shared" si="3"/>
        <v>65685.610550742262</v>
      </c>
      <c r="K111" s="16"/>
      <c r="L111" s="8"/>
      <c r="M111" s="8"/>
    </row>
    <row r="112" spans="1:13">
      <c r="A112" t="s">
        <v>169</v>
      </c>
      <c r="B112" t="s">
        <v>170</v>
      </c>
      <c r="D112" s="45">
        <f>+assessment!H112</f>
        <v>2.1143627845297158E-3</v>
      </c>
      <c r="F112" s="16">
        <f>+assessment!J112</f>
        <v>108845.09360651742</v>
      </c>
      <c r="H112" s="16">
        <f t="shared" si="2"/>
        <v>-27211.273401629354</v>
      </c>
      <c r="J112" s="16">
        <f t="shared" si="3"/>
        <v>81633.820204888063</v>
      </c>
      <c r="K112" s="16"/>
      <c r="L112" s="8"/>
      <c r="M112" s="8"/>
    </row>
    <row r="113" spans="1:13">
      <c r="A113" t="s">
        <v>171</v>
      </c>
      <c r="B113" s="31" t="s">
        <v>559</v>
      </c>
      <c r="D113" s="45">
        <f>+assessment!H113</f>
        <v>1.2642533417444136E-2</v>
      </c>
      <c r="F113" s="16">
        <f>+assessment!J113</f>
        <v>650823.85261113255</v>
      </c>
      <c r="H113" s="16">
        <f t="shared" si="2"/>
        <v>-162705.96315278314</v>
      </c>
      <c r="J113" s="16">
        <f t="shared" si="3"/>
        <v>488117.88945834944</v>
      </c>
      <c r="K113" s="16"/>
      <c r="L113" s="8"/>
      <c r="M113" s="8"/>
    </row>
    <row r="114" spans="1:13">
      <c r="A114" t="s">
        <v>172</v>
      </c>
      <c r="B114" t="s">
        <v>173</v>
      </c>
      <c r="D114" s="45">
        <f>+assessment!H114</f>
        <v>1.3003235689760098E-2</v>
      </c>
      <c r="F114" s="16">
        <f>+assessment!J114</f>
        <v>669392.41278518375</v>
      </c>
      <c r="H114" s="16">
        <f t="shared" si="2"/>
        <v>-167348.10319629594</v>
      </c>
      <c r="J114" s="16">
        <f t="shared" si="3"/>
        <v>502044.30958888785</v>
      </c>
      <c r="K114" s="16"/>
      <c r="L114" s="8"/>
      <c r="M114" s="8"/>
    </row>
    <row r="115" spans="1:13">
      <c r="A115" t="s">
        <v>174</v>
      </c>
      <c r="B115" t="s">
        <v>175</v>
      </c>
      <c r="D115" s="45">
        <f>+assessment!H115</f>
        <v>6.8525851665968418E-3</v>
      </c>
      <c r="F115" s="16">
        <f>+assessment!J115</f>
        <v>352763.62191115902</v>
      </c>
      <c r="H115" s="16">
        <f t="shared" si="2"/>
        <v>-88190.905477789755</v>
      </c>
      <c r="J115" s="16">
        <f t="shared" si="3"/>
        <v>264572.71643336926</v>
      </c>
      <c r="K115" s="16"/>
      <c r="L115" s="8"/>
      <c r="M115" s="8"/>
    </row>
    <row r="116" spans="1:13">
      <c r="A116" t="s">
        <v>176</v>
      </c>
      <c r="B116" s="31" t="s">
        <v>553</v>
      </c>
      <c r="D116" s="45">
        <f>+assessment!H116</f>
        <v>1.1543260903735433E-2</v>
      </c>
      <c r="F116" s="16">
        <f>+assessment!J116</f>
        <v>594234.50071317598</v>
      </c>
      <c r="H116" s="16">
        <f t="shared" si="2"/>
        <v>-148558.62517829399</v>
      </c>
      <c r="J116" s="16">
        <f t="shared" si="3"/>
        <v>445675.87553488195</v>
      </c>
      <c r="K116" s="16"/>
      <c r="L116" s="8"/>
      <c r="M116" s="8"/>
    </row>
    <row r="117" spans="1:13">
      <c r="A117" t="s">
        <v>177</v>
      </c>
      <c r="B117" t="s">
        <v>178</v>
      </c>
      <c r="D117" s="45">
        <f>+assessment!H117</f>
        <v>4.4838950829194472E-3</v>
      </c>
      <c r="F117" s="16">
        <f>+assessment!J117</f>
        <v>230826.03590694786</v>
      </c>
      <c r="H117" s="16">
        <f t="shared" si="2"/>
        <v>-57706.508976736965</v>
      </c>
      <c r="J117" s="16">
        <f t="shared" si="3"/>
        <v>173119.52693021088</v>
      </c>
      <c r="K117" s="16"/>
      <c r="L117" s="8"/>
      <c r="M117" s="8"/>
    </row>
    <row r="118" spans="1:13">
      <c r="A118" t="s">
        <v>179</v>
      </c>
      <c r="B118" t="s">
        <v>180</v>
      </c>
      <c r="D118" s="45">
        <f>+assessment!H118</f>
        <v>2.0453348314924298E-3</v>
      </c>
      <c r="F118" s="16">
        <f>+assessment!J118</f>
        <v>105291.60975559879</v>
      </c>
      <c r="H118" s="16">
        <f t="shared" si="2"/>
        <v>-26322.902438899699</v>
      </c>
      <c r="J118" s="16">
        <f t="shared" si="3"/>
        <v>78968.707316699089</v>
      </c>
      <c r="K118" s="16"/>
      <c r="L118" s="8"/>
      <c r="M118" s="8"/>
    </row>
    <row r="119" spans="1:13">
      <c r="A119" t="s">
        <v>181</v>
      </c>
      <c r="B119" t="s">
        <v>534</v>
      </c>
      <c r="D119" s="45">
        <f>+assessment!H119</f>
        <v>1.0410038058926416E-4</v>
      </c>
      <c r="F119" s="16">
        <f>+assessment!J119</f>
        <v>5358.9742274208575</v>
      </c>
      <c r="H119" s="16">
        <f t="shared" si="2"/>
        <v>-1339.7435568552144</v>
      </c>
      <c r="J119" s="16">
        <f t="shared" si="3"/>
        <v>4019.2306705656429</v>
      </c>
      <c r="K119" s="16"/>
      <c r="L119" s="8"/>
      <c r="M119" s="8"/>
    </row>
    <row r="120" spans="1:13">
      <c r="A120" t="s">
        <v>182</v>
      </c>
      <c r="B120" t="s">
        <v>183</v>
      </c>
      <c r="D120" s="45">
        <f>+assessment!H120</f>
        <v>3.128946979605592E-3</v>
      </c>
      <c r="F120" s="16">
        <f>+assessment!J120</f>
        <v>161074.78308683509</v>
      </c>
      <c r="H120" s="16">
        <f t="shared" si="2"/>
        <v>-40268.695771708772</v>
      </c>
      <c r="J120" s="16">
        <f t="shared" si="3"/>
        <v>120806.08731512632</v>
      </c>
      <c r="K120" s="16"/>
      <c r="L120" s="8"/>
      <c r="M120" s="8"/>
    </row>
    <row r="121" spans="1:13">
      <c r="A121" t="s">
        <v>184</v>
      </c>
      <c r="B121" t="s">
        <v>185</v>
      </c>
      <c r="D121" s="45">
        <f>+assessment!H121</f>
        <v>3.7181064982560654E-3</v>
      </c>
      <c r="F121" s="16">
        <f>+assessment!J121</f>
        <v>191404.07351224564</v>
      </c>
      <c r="H121" s="16">
        <f t="shared" si="2"/>
        <v>-47851.01837806141</v>
      </c>
      <c r="J121" s="16">
        <f t="shared" si="3"/>
        <v>143553.05513418422</v>
      </c>
      <c r="K121" s="16"/>
      <c r="L121" s="8"/>
      <c r="M121" s="8"/>
    </row>
    <row r="122" spans="1:13">
      <c r="A122" t="s">
        <v>186</v>
      </c>
      <c r="B122" t="s">
        <v>535</v>
      </c>
      <c r="D122" s="45">
        <f>+assessment!H122</f>
        <v>1.0921211496854109E-3</v>
      </c>
      <c r="F122" s="16">
        <f>+assessment!J122</f>
        <v>56221.207465872947</v>
      </c>
      <c r="H122" s="16">
        <f t="shared" si="2"/>
        <v>-14055.301866468237</v>
      </c>
      <c r="J122" s="16">
        <f t="shared" si="3"/>
        <v>42165.905599404708</v>
      </c>
      <c r="K122" s="16"/>
      <c r="L122" s="8"/>
      <c r="M122" s="8"/>
    </row>
    <row r="123" spans="1:13">
      <c r="A123" t="s">
        <v>475</v>
      </c>
      <c r="B123" t="s">
        <v>476</v>
      </c>
      <c r="D123" s="45">
        <f>+assessment!H123</f>
        <v>8.2243525188833706E-4</v>
      </c>
      <c r="F123" s="16">
        <f>+assessment!J123</f>
        <v>42338.071135222286</v>
      </c>
      <c r="H123" s="16">
        <f t="shared" si="2"/>
        <v>-10584.517783805572</v>
      </c>
      <c r="J123" s="16">
        <f t="shared" si="3"/>
        <v>31753.553351416715</v>
      </c>
      <c r="K123" s="16"/>
      <c r="L123" s="8"/>
      <c r="M123" s="8"/>
    </row>
    <row r="124" spans="1:13">
      <c r="A124" t="s">
        <v>187</v>
      </c>
      <c r="B124" t="s">
        <v>495</v>
      </c>
      <c r="D124" s="45">
        <f>+assessment!H124</f>
        <v>1.7220367738427183E-3</v>
      </c>
      <c r="F124" s="16">
        <f>+assessment!J124</f>
        <v>88648.577819376427</v>
      </c>
      <c r="H124" s="16">
        <f t="shared" si="2"/>
        <v>-22162.144454844107</v>
      </c>
      <c r="J124" s="16">
        <f t="shared" si="3"/>
        <v>66486.43336453232</v>
      </c>
      <c r="K124" s="16"/>
      <c r="L124" s="8"/>
      <c r="M124" s="8"/>
    </row>
    <row r="125" spans="1:13">
      <c r="A125" t="s">
        <v>188</v>
      </c>
      <c r="B125" t="s">
        <v>189</v>
      </c>
      <c r="D125" s="45">
        <f>+assessment!H125</f>
        <v>2.0220228304721902E-3</v>
      </c>
      <c r="F125" s="16">
        <f>+assessment!J125</f>
        <v>104091.53332984597</v>
      </c>
      <c r="H125" s="16">
        <f t="shared" si="2"/>
        <v>-26022.883332461493</v>
      </c>
      <c r="J125" s="16">
        <f t="shared" si="3"/>
        <v>78068.649997384477</v>
      </c>
      <c r="K125" s="16"/>
      <c r="L125" s="8"/>
      <c r="M125" s="8"/>
    </row>
    <row r="126" spans="1:13">
      <c r="A126" t="s">
        <v>545</v>
      </c>
      <c r="B126" t="s">
        <v>546</v>
      </c>
      <c r="D126" s="45">
        <f>+assessment!H126</f>
        <v>6.9699138544313671E-4</v>
      </c>
      <c r="F126" s="16">
        <f>+assessment!J126</f>
        <v>35880.35749899393</v>
      </c>
      <c r="H126" s="16">
        <f t="shared" si="2"/>
        <v>-8970.0893747484824</v>
      </c>
      <c r="J126" s="16">
        <f t="shared" si="3"/>
        <v>26910.268124245449</v>
      </c>
      <c r="K126" s="16"/>
      <c r="L126" s="8"/>
      <c r="M126" s="8"/>
    </row>
    <row r="127" spans="1:13" s="42" customFormat="1">
      <c r="A127" s="44" t="s">
        <v>565</v>
      </c>
      <c r="B127" s="44" t="s">
        <v>559</v>
      </c>
      <c r="D127" s="45">
        <f>+assessment!H127</f>
        <v>4.931926685276972E-3</v>
      </c>
      <c r="F127" s="16">
        <f>+assessment!J127</f>
        <v>253890.21488989826</v>
      </c>
      <c r="H127" s="16">
        <f t="shared" si="2"/>
        <v>-63472.553722474564</v>
      </c>
      <c r="J127" s="16">
        <f t="shared" si="3"/>
        <v>190417.66116742371</v>
      </c>
      <c r="K127" s="16"/>
      <c r="L127" s="8"/>
      <c r="M127" s="8"/>
    </row>
    <row r="128" spans="1:13">
      <c r="A128" t="s">
        <v>190</v>
      </c>
      <c r="B128" t="s">
        <v>191</v>
      </c>
      <c r="D128" s="45">
        <f>+assessment!H128</f>
        <v>4.2091639503717498E-4</v>
      </c>
      <c r="F128" s="16">
        <f>+assessment!J128</f>
        <v>21668.317638559573</v>
      </c>
      <c r="H128" s="16">
        <f t="shared" si="2"/>
        <v>-5417.0794096398931</v>
      </c>
      <c r="J128" s="16">
        <f t="shared" si="3"/>
        <v>16251.238228919679</v>
      </c>
      <c r="K128" s="16"/>
      <c r="L128" s="8"/>
      <c r="M128" s="8"/>
    </row>
    <row r="129" spans="1:13">
      <c r="A129" t="s">
        <v>192</v>
      </c>
      <c r="B129" t="s">
        <v>536</v>
      </c>
      <c r="D129" s="45">
        <f>+assessment!H129</f>
        <v>1.4859564181738487E-4</v>
      </c>
      <c r="F129" s="16">
        <f>+assessment!J129</f>
        <v>7649.5418201050334</v>
      </c>
      <c r="H129" s="16">
        <f t="shared" si="2"/>
        <v>-1912.3854550262583</v>
      </c>
      <c r="J129" s="16">
        <f t="shared" si="3"/>
        <v>5737.1563650787748</v>
      </c>
      <c r="K129" s="16"/>
      <c r="L129" s="8"/>
      <c r="M129" s="8"/>
    </row>
    <row r="130" spans="1:13">
      <c r="A130" t="s">
        <v>193</v>
      </c>
      <c r="B130" t="s">
        <v>194</v>
      </c>
      <c r="D130" s="45">
        <f>+assessment!H130</f>
        <v>2.689796676195305E-3</v>
      </c>
      <c r="F130" s="16">
        <f>+assessment!J130</f>
        <v>138467.80370195393</v>
      </c>
      <c r="H130" s="16">
        <f t="shared" si="2"/>
        <v>-34616.950925488483</v>
      </c>
      <c r="J130" s="16">
        <f t="shared" si="3"/>
        <v>103850.85277646544</v>
      </c>
      <c r="K130" s="16"/>
      <c r="L130" s="8"/>
      <c r="M130" s="8"/>
    </row>
    <row r="131" spans="1:13">
      <c r="A131" t="s">
        <v>195</v>
      </c>
      <c r="B131" t="s">
        <v>537</v>
      </c>
      <c r="D131" s="45">
        <f>+assessment!H131</f>
        <v>4.7931012707714367E-4</v>
      </c>
      <c r="F131" s="16">
        <f>+assessment!J131</f>
        <v>24674.36337320297</v>
      </c>
      <c r="H131" s="16">
        <f t="shared" si="2"/>
        <v>-6168.5908433007426</v>
      </c>
      <c r="J131" s="16">
        <f t="shared" si="3"/>
        <v>18505.772529902228</v>
      </c>
      <c r="K131" s="16"/>
      <c r="L131" s="8"/>
      <c r="M131" s="8"/>
    </row>
    <row r="132" spans="1:13">
      <c r="A132" t="s">
        <v>196</v>
      </c>
      <c r="B132" t="s">
        <v>538</v>
      </c>
      <c r="D132" s="45">
        <f>+assessment!H132</f>
        <v>3.3116354127003377E-4</v>
      </c>
      <c r="F132" s="16">
        <f>+assessment!J132</f>
        <v>17047.938467484895</v>
      </c>
      <c r="H132" s="16">
        <f t="shared" si="2"/>
        <v>-4261.9846168712238</v>
      </c>
      <c r="J132" s="16">
        <f t="shared" si="3"/>
        <v>12785.953850613671</v>
      </c>
      <c r="K132" s="16"/>
      <c r="L132" s="8"/>
      <c r="M132" s="8"/>
    </row>
    <row r="133" spans="1:13">
      <c r="A133" t="s">
        <v>197</v>
      </c>
      <c r="B133" t="s">
        <v>496</v>
      </c>
      <c r="D133" s="45">
        <f>+assessment!H133</f>
        <v>7.6783334571923567E-4</v>
      </c>
      <c r="F133" s="16">
        <f>+assessment!J133</f>
        <v>39527.224467112763</v>
      </c>
      <c r="H133" s="16">
        <f t="shared" ref="H133:H196" si="4">-F133*0.25</f>
        <v>-9881.8061167781907</v>
      </c>
      <c r="J133" s="16">
        <f t="shared" si="3"/>
        <v>29645.41835033457</v>
      </c>
      <c r="K133" s="16"/>
      <c r="L133" s="8"/>
      <c r="M133" s="8"/>
    </row>
    <row r="134" spans="1:13">
      <c r="A134" t="s">
        <v>198</v>
      </c>
      <c r="B134" t="s">
        <v>539</v>
      </c>
      <c r="D134" s="45">
        <f>+assessment!H134</f>
        <v>1.9408197346069814E-2</v>
      </c>
      <c r="F134" s="16">
        <f>+assessment!J134</f>
        <v>999112.8638487641</v>
      </c>
      <c r="H134" s="16">
        <f t="shared" si="4"/>
        <v>-249778.21596219103</v>
      </c>
      <c r="J134" s="16">
        <f t="shared" ref="J134:J197" si="5">SUM(F134:H134)</f>
        <v>749334.6478865731</v>
      </c>
      <c r="K134" s="16"/>
      <c r="L134" s="8"/>
      <c r="M134" s="8"/>
    </row>
    <row r="135" spans="1:13">
      <c r="A135" t="s">
        <v>199</v>
      </c>
      <c r="B135" t="s">
        <v>200</v>
      </c>
      <c r="D135" s="45">
        <f>+assessment!H135</f>
        <v>3.7366520159638804E-4</v>
      </c>
      <c r="F135" s="16">
        <f>+assessment!J135</f>
        <v>19235.877656777517</v>
      </c>
      <c r="H135" s="16">
        <f t="shared" si="4"/>
        <v>-4808.9694141943792</v>
      </c>
      <c r="J135" s="16">
        <f t="shared" si="5"/>
        <v>14426.908242583137</v>
      </c>
      <c r="K135" s="16"/>
      <c r="L135" s="8"/>
      <c r="M135" s="8"/>
    </row>
    <row r="136" spans="1:13">
      <c r="A136" t="s">
        <v>201</v>
      </c>
      <c r="B136" t="s">
        <v>202</v>
      </c>
      <c r="D136" s="45">
        <f>+assessment!H136</f>
        <v>6.1426248344343705E-4</v>
      </c>
      <c r="F136" s="16">
        <f>+assessment!J136</f>
        <v>31621.563715823668</v>
      </c>
      <c r="H136" s="16">
        <f t="shared" si="4"/>
        <v>-7905.3909289559169</v>
      </c>
      <c r="J136" s="16">
        <f t="shared" si="5"/>
        <v>23716.172786867752</v>
      </c>
      <c r="K136" s="16"/>
      <c r="L136" s="8"/>
      <c r="M136" s="8"/>
    </row>
    <row r="137" spans="1:13">
      <c r="A137" t="s">
        <v>203</v>
      </c>
      <c r="B137" t="s">
        <v>204</v>
      </c>
      <c r="D137" s="45">
        <f>+assessment!H137</f>
        <v>3.9174833047588344E-5</v>
      </c>
      <c r="F137" s="16">
        <f>+assessment!J137</f>
        <v>2016.6777438966592</v>
      </c>
      <c r="H137" s="16">
        <f t="shared" si="4"/>
        <v>-504.1694359741648</v>
      </c>
      <c r="J137" s="16">
        <f t="shared" si="5"/>
        <v>1512.5083079224944</v>
      </c>
      <c r="K137" s="16"/>
      <c r="L137" s="8"/>
      <c r="M137" s="8"/>
    </row>
    <row r="138" spans="1:13">
      <c r="A138" t="s">
        <v>205</v>
      </c>
      <c r="B138" t="s">
        <v>456</v>
      </c>
      <c r="D138" s="45">
        <f>+assessment!H138</f>
        <v>1.6044561709855079E-5</v>
      </c>
      <c r="F138" s="16">
        <f>+assessment!J138</f>
        <v>825.95656429563746</v>
      </c>
      <c r="H138" s="16">
        <f t="shared" si="4"/>
        <v>-206.48914107390937</v>
      </c>
      <c r="J138" s="16">
        <f t="shared" si="5"/>
        <v>619.46742322172804</v>
      </c>
      <c r="K138" s="16"/>
      <c r="L138" s="8"/>
      <c r="M138" s="8"/>
    </row>
    <row r="139" spans="1:13" outlineLevel="1">
      <c r="A139" t="s">
        <v>206</v>
      </c>
      <c r="B139" t="s">
        <v>207</v>
      </c>
      <c r="D139" s="45">
        <f>+assessment!H139</f>
        <v>2.2019719475486675E-5</v>
      </c>
      <c r="F139" s="16">
        <f>+assessment!J139</f>
        <v>1133.5511791235454</v>
      </c>
      <c r="H139" s="16">
        <f t="shared" si="4"/>
        <v>-283.38779478088634</v>
      </c>
      <c r="J139" s="16">
        <f t="shared" si="5"/>
        <v>850.16338434265901</v>
      </c>
      <c r="K139" s="16"/>
      <c r="L139" s="8"/>
      <c r="M139" s="8"/>
    </row>
    <row r="140" spans="1:13" outlineLevel="1">
      <c r="A140" t="s">
        <v>208</v>
      </c>
      <c r="B140" t="s">
        <v>209</v>
      </c>
      <c r="D140" s="45">
        <f>+assessment!H140</f>
        <v>6.157804831808044E-6</v>
      </c>
      <c r="F140" s="16">
        <f>+assessment!J140</f>
        <v>316.99708689201628</v>
      </c>
      <c r="H140" s="16">
        <f t="shared" si="4"/>
        <v>-79.249271723004071</v>
      </c>
      <c r="J140" s="16">
        <f t="shared" si="5"/>
        <v>237.7478151690122</v>
      </c>
      <c r="K140" s="16"/>
      <c r="L140" s="8"/>
      <c r="M140" s="8"/>
    </row>
    <row r="141" spans="1:13" outlineLevel="1">
      <c r="A141" t="s">
        <v>210</v>
      </c>
      <c r="B141" t="s">
        <v>211</v>
      </c>
      <c r="D141" s="45">
        <f>+assessment!H141</f>
        <v>3.4272804119538689E-5</v>
      </c>
      <c r="F141" s="16">
        <f>+assessment!J141</f>
        <v>1764.3266329901655</v>
      </c>
      <c r="H141" s="16">
        <f t="shared" si="4"/>
        <v>-441.08165824754138</v>
      </c>
      <c r="J141" s="16">
        <f t="shared" si="5"/>
        <v>1323.2449747426242</v>
      </c>
      <c r="K141" s="16"/>
      <c r="L141" s="8"/>
      <c r="M141" s="8"/>
    </row>
    <row r="142" spans="1:13" outlineLevel="1">
      <c r="A142" t="s">
        <v>499</v>
      </c>
      <c r="B142" t="s">
        <v>497</v>
      </c>
      <c r="D142" s="45">
        <f>+assessment!H142</f>
        <v>2.9945555310485721E-5</v>
      </c>
      <c r="F142" s="16">
        <f>+assessment!J142</f>
        <v>1541.5645766740718</v>
      </c>
      <c r="H142" s="16">
        <f t="shared" si="4"/>
        <v>-385.39114416851794</v>
      </c>
      <c r="J142" s="16">
        <f t="shared" si="5"/>
        <v>1156.1734325055538</v>
      </c>
      <c r="K142" s="16"/>
      <c r="L142" s="8"/>
      <c r="M142" s="8"/>
    </row>
    <row r="143" spans="1:13" outlineLevel="1">
      <c r="A143" t="s">
        <v>212</v>
      </c>
      <c r="B143" t="s">
        <v>213</v>
      </c>
      <c r="D143" s="45">
        <f>+assessment!H143</f>
        <v>4.2098598381245611E-5</v>
      </c>
      <c r="F143" s="16">
        <f>+assessment!J143</f>
        <v>2167.189999292887</v>
      </c>
      <c r="H143" s="16">
        <f t="shared" si="4"/>
        <v>-541.79749982322176</v>
      </c>
      <c r="J143" s="16">
        <f t="shared" si="5"/>
        <v>1625.3924994696654</v>
      </c>
      <c r="K143" s="16"/>
      <c r="L143" s="8"/>
      <c r="M143" s="8"/>
    </row>
    <row r="144" spans="1:13" outlineLevel="1">
      <c r="A144" t="s">
        <v>214</v>
      </c>
      <c r="B144" t="s">
        <v>215</v>
      </c>
      <c r="D144" s="45">
        <f>+assessment!H144</f>
        <v>3.2145598513505351E-6</v>
      </c>
      <c r="F144" s="16">
        <f>+assessment!J144</f>
        <v>165.48204049184741</v>
      </c>
      <c r="H144" s="16">
        <f t="shared" si="4"/>
        <v>-41.370510122961853</v>
      </c>
      <c r="J144" s="16">
        <f t="shared" si="5"/>
        <v>124.11153036888555</v>
      </c>
      <c r="K144" s="16"/>
      <c r="L144" s="8"/>
      <c r="M144" s="8"/>
    </row>
    <row r="145" spans="1:13" outlineLevel="1">
      <c r="A145" t="s">
        <v>216</v>
      </c>
      <c r="B145" t="s">
        <v>217</v>
      </c>
      <c r="D145" s="45">
        <f>+assessment!H145</f>
        <v>1.0225973872546358E-4</v>
      </c>
      <c r="F145" s="16">
        <f>+assessment!J145</f>
        <v>5264.2199887313936</v>
      </c>
      <c r="H145" s="16">
        <f t="shared" si="4"/>
        <v>-1316.0549971828484</v>
      </c>
      <c r="J145" s="16">
        <f t="shared" si="5"/>
        <v>3948.164991548545</v>
      </c>
      <c r="K145" s="16"/>
      <c r="L145" s="8"/>
      <c r="M145" s="8"/>
    </row>
    <row r="146" spans="1:13" outlineLevel="1">
      <c r="A146" t="s">
        <v>218</v>
      </c>
      <c r="B146" t="s">
        <v>219</v>
      </c>
      <c r="D146" s="45">
        <f>+assessment!H146</f>
        <v>3.9949172588634113E-3</v>
      </c>
      <c r="F146" s="16">
        <f>+assessment!J146</f>
        <v>205653.99002139352</v>
      </c>
      <c r="H146" s="16">
        <f t="shared" si="4"/>
        <v>-51413.497505348379</v>
      </c>
      <c r="J146" s="16">
        <f t="shared" si="5"/>
        <v>154240.49251604514</v>
      </c>
      <c r="K146" s="16"/>
      <c r="L146" s="8"/>
      <c r="M146" s="8"/>
    </row>
    <row r="147" spans="1:13" outlineLevel="1">
      <c r="A147" t="s">
        <v>220</v>
      </c>
      <c r="B147" t="s">
        <v>221</v>
      </c>
      <c r="D147" s="45">
        <f>+assessment!H147</f>
        <v>1.0697496225690863E-4</v>
      </c>
      <c r="F147" s="16">
        <f>+assessment!J147</f>
        <v>5506.9545612517586</v>
      </c>
      <c r="H147" s="16">
        <f t="shared" si="4"/>
        <v>-1376.7386403129397</v>
      </c>
      <c r="J147" s="16">
        <f t="shared" si="5"/>
        <v>4130.2159209388192</v>
      </c>
      <c r="K147" s="16"/>
      <c r="L147" s="8"/>
      <c r="M147" s="8"/>
    </row>
    <row r="148" spans="1:13" outlineLevel="1">
      <c r="A148" t="s">
        <v>222</v>
      </c>
      <c r="B148" t="s">
        <v>223</v>
      </c>
      <c r="D148" s="45">
        <f>+assessment!H148</f>
        <v>1.4160134272500865E-4</v>
      </c>
      <c r="F148" s="16">
        <f>+assessment!J148</f>
        <v>7289.4829196212177</v>
      </c>
      <c r="H148" s="16">
        <f t="shared" si="4"/>
        <v>-1822.3707299053044</v>
      </c>
      <c r="J148" s="16">
        <f t="shared" si="5"/>
        <v>5467.1121897159137</v>
      </c>
      <c r="L148" s="8"/>
      <c r="M148" s="8"/>
    </row>
    <row r="149" spans="1:13" outlineLevel="1">
      <c r="A149" t="s">
        <v>224</v>
      </c>
      <c r="B149" t="s">
        <v>225</v>
      </c>
      <c r="D149" s="45">
        <f>+assessment!H149</f>
        <v>9.0528895517049334E-5</v>
      </c>
      <c r="F149" s="16">
        <f>+assessment!J149</f>
        <v>4660.3289552504821</v>
      </c>
      <c r="H149" s="16">
        <f t="shared" si="4"/>
        <v>-1165.0822388126205</v>
      </c>
      <c r="J149" s="16">
        <f t="shared" si="5"/>
        <v>3495.2467164378613</v>
      </c>
      <c r="L149" s="8"/>
      <c r="M149" s="8"/>
    </row>
    <row r="150" spans="1:13" outlineLevel="1">
      <c r="A150" t="s">
        <v>226</v>
      </c>
      <c r="B150" t="s">
        <v>227</v>
      </c>
      <c r="D150" s="45">
        <f>+assessment!H150</f>
        <v>1.357440265601613E-5</v>
      </c>
      <c r="F150" s="16">
        <f>+assessment!J150</f>
        <v>698.79546620721794</v>
      </c>
      <c r="H150" s="16">
        <f t="shared" si="4"/>
        <v>-174.69886655180449</v>
      </c>
      <c r="J150" s="16">
        <f t="shared" si="5"/>
        <v>524.09659965541346</v>
      </c>
      <c r="L150" s="8"/>
      <c r="M150" s="8"/>
    </row>
    <row r="151" spans="1:13" outlineLevel="1">
      <c r="A151" t="s">
        <v>228</v>
      </c>
      <c r="B151" t="s">
        <v>229</v>
      </c>
      <c r="D151" s="45">
        <f>+assessment!H151</f>
        <v>1.1733401809919594E-4</v>
      </c>
      <c r="F151" s="16">
        <f>+assessment!J151</f>
        <v>6040.2274750008974</v>
      </c>
      <c r="H151" s="16">
        <f t="shared" si="4"/>
        <v>-1510.0568687502243</v>
      </c>
      <c r="J151" s="16">
        <f t="shared" si="5"/>
        <v>4530.1706062506728</v>
      </c>
      <c r="L151" s="8"/>
      <c r="M151" s="8"/>
    </row>
    <row r="152" spans="1:13" outlineLevel="1">
      <c r="A152" t="s">
        <v>230</v>
      </c>
      <c r="B152" t="s">
        <v>231</v>
      </c>
      <c r="D152" s="45">
        <f>+assessment!H152</f>
        <v>1.7424061226218861E-4</v>
      </c>
      <c r="F152" s="16">
        <f>+assessment!J152</f>
        <v>8969.7169712307168</v>
      </c>
      <c r="H152" s="16">
        <f t="shared" si="4"/>
        <v>-2242.4292428076792</v>
      </c>
      <c r="J152" s="16">
        <f t="shared" si="5"/>
        <v>6727.2877284230381</v>
      </c>
      <c r="L152" s="8"/>
      <c r="M152" s="8"/>
    </row>
    <row r="153" spans="1:13" outlineLevel="1">
      <c r="A153" t="s">
        <v>232</v>
      </c>
      <c r="B153" t="s">
        <v>233</v>
      </c>
      <c r="D153" s="45">
        <f>+assessment!H153</f>
        <v>4.8007509933249118E-4</v>
      </c>
      <c r="F153" s="16">
        <f>+assessment!J153</f>
        <v>24713.743311853472</v>
      </c>
      <c r="H153" s="16">
        <f t="shared" si="4"/>
        <v>-6178.435827963368</v>
      </c>
      <c r="J153" s="16">
        <f t="shared" si="5"/>
        <v>18535.307483890105</v>
      </c>
      <c r="L153" s="8"/>
      <c r="M153" s="8"/>
    </row>
    <row r="154" spans="1:13" outlineLevel="1">
      <c r="A154" t="s">
        <v>234</v>
      </c>
      <c r="B154" t="s">
        <v>235</v>
      </c>
      <c r="D154" s="45">
        <f>+assessment!H154</f>
        <v>1.8632424180276022E-5</v>
      </c>
      <c r="F154" s="16">
        <f>+assessment!J154</f>
        <v>959.17690609067722</v>
      </c>
      <c r="H154" s="16">
        <f t="shared" si="4"/>
        <v>-239.79422652266931</v>
      </c>
      <c r="J154" s="16">
        <f t="shared" si="5"/>
        <v>719.38267956800792</v>
      </c>
      <c r="L154" s="8"/>
      <c r="M154" s="8"/>
    </row>
    <row r="155" spans="1:13" outlineLevel="1">
      <c r="A155" t="s">
        <v>236</v>
      </c>
      <c r="B155" t="s">
        <v>237</v>
      </c>
      <c r="D155" s="45">
        <f>+assessment!H155</f>
        <v>1.437287123538371E-5</v>
      </c>
      <c r="F155" s="16">
        <f>+assessment!J155</f>
        <v>739.89975914077809</v>
      </c>
      <c r="H155" s="16">
        <f t="shared" si="4"/>
        <v>-184.97493978519452</v>
      </c>
      <c r="J155" s="16">
        <f t="shared" si="5"/>
        <v>554.92481935558362</v>
      </c>
      <c r="L155" s="8"/>
      <c r="M155" s="8"/>
    </row>
    <row r="156" spans="1:13" outlineLevel="1">
      <c r="A156" t="s">
        <v>238</v>
      </c>
      <c r="B156" t="s">
        <v>239</v>
      </c>
      <c r="D156" s="45">
        <f>+assessment!H156</f>
        <v>7.8812865436593883E-6</v>
      </c>
      <c r="F156" s="16">
        <f>+assessment!J156</f>
        <v>405.72004854653926</v>
      </c>
      <c r="H156" s="16">
        <f t="shared" si="4"/>
        <v>-101.43001213663482</v>
      </c>
      <c r="J156" s="16">
        <f t="shared" si="5"/>
        <v>304.29003640990447</v>
      </c>
      <c r="L156" s="8"/>
      <c r="M156" s="8"/>
    </row>
    <row r="157" spans="1:13" outlineLevel="1">
      <c r="A157" t="s">
        <v>240</v>
      </c>
      <c r="B157" t="s">
        <v>241</v>
      </c>
      <c r="D157" s="45">
        <f>+assessment!H157</f>
        <v>1.8587441332111124E-4</v>
      </c>
      <c r="F157" s="16">
        <f>+assessment!J157</f>
        <v>9568.6123805346997</v>
      </c>
      <c r="H157" s="16">
        <f t="shared" si="4"/>
        <v>-2392.1530951336749</v>
      </c>
      <c r="J157" s="16">
        <f t="shared" si="5"/>
        <v>7176.4592854010243</v>
      </c>
      <c r="L157" s="8"/>
      <c r="M157" s="8"/>
    </row>
    <row r="158" spans="1:13" outlineLevel="1">
      <c r="A158" t="s">
        <v>242</v>
      </c>
      <c r="B158" t="s">
        <v>243</v>
      </c>
      <c r="D158" s="45">
        <f>+assessment!H158</f>
        <v>1.0294641072813212E-5</v>
      </c>
      <c r="F158" s="16">
        <f>+assessment!J158</f>
        <v>529.95691156429586</v>
      </c>
      <c r="H158" s="16">
        <f t="shared" si="4"/>
        <v>-132.48922789107397</v>
      </c>
      <c r="J158" s="16">
        <f t="shared" si="5"/>
        <v>397.46768367322193</v>
      </c>
      <c r="L158" s="8"/>
      <c r="M158" s="8"/>
    </row>
    <row r="159" spans="1:13" outlineLevel="1">
      <c r="A159" t="s">
        <v>244</v>
      </c>
      <c r="B159" t="s">
        <v>245</v>
      </c>
      <c r="D159" s="45">
        <f>+assessment!H159</f>
        <v>8.6042373915182634E-6</v>
      </c>
      <c r="F159" s="16">
        <f>+assessment!J159</f>
        <v>442.93677090084083</v>
      </c>
      <c r="H159" s="16">
        <f t="shared" si="4"/>
        <v>-110.73419272521021</v>
      </c>
      <c r="J159" s="16">
        <f t="shared" si="5"/>
        <v>332.20257817563061</v>
      </c>
      <c r="L159" s="8"/>
      <c r="M159" s="8"/>
    </row>
    <row r="160" spans="1:13" outlineLevel="1">
      <c r="A160" t="s">
        <v>246</v>
      </c>
      <c r="B160" t="s">
        <v>247</v>
      </c>
      <c r="D160" s="45">
        <f>+assessment!H160</f>
        <v>1.1954471901568814E-5</v>
      </c>
      <c r="F160" s="16">
        <f>+assessment!J160</f>
        <v>615.40319507286176</v>
      </c>
      <c r="H160" s="16">
        <f t="shared" si="4"/>
        <v>-153.85079876821544</v>
      </c>
      <c r="J160" s="16">
        <f t="shared" si="5"/>
        <v>461.55239630464632</v>
      </c>
      <c r="L160" s="8"/>
      <c r="M160" s="8"/>
    </row>
    <row r="161" spans="1:13" outlineLevel="1">
      <c r="A161" t="s">
        <v>490</v>
      </c>
      <c r="B161" t="s">
        <v>491</v>
      </c>
      <c r="D161" s="45">
        <f>+assessment!H161</f>
        <v>1.8029924934134735E-6</v>
      </c>
      <c r="F161" s="16">
        <f>+assessment!J161</f>
        <v>92.81609010210029</v>
      </c>
      <c r="H161" s="16">
        <f t="shared" si="4"/>
        <v>-23.204022525525072</v>
      </c>
      <c r="J161" s="16">
        <f t="shared" si="5"/>
        <v>69.612067576575214</v>
      </c>
      <c r="L161" s="8"/>
      <c r="M161" s="8"/>
    </row>
    <row r="162" spans="1:13" outlineLevel="1">
      <c r="A162" t="s">
        <v>248</v>
      </c>
      <c r="B162" t="s">
        <v>249</v>
      </c>
      <c r="D162" s="45">
        <f>+assessment!H162</f>
        <v>9.6792139869328884E-4</v>
      </c>
      <c r="F162" s="16">
        <f>+assessment!J162</f>
        <v>49827.539538327335</v>
      </c>
      <c r="H162" s="16">
        <f t="shared" si="4"/>
        <v>-12456.884884581834</v>
      </c>
      <c r="J162" s="16">
        <f t="shared" si="5"/>
        <v>37370.6546537455</v>
      </c>
      <c r="L162" s="8"/>
      <c r="M162" s="8"/>
    </row>
    <row r="163" spans="1:13" outlineLevel="1">
      <c r="A163" t="s">
        <v>250</v>
      </c>
      <c r="B163" t="s">
        <v>251</v>
      </c>
      <c r="D163" s="45">
        <f>+assessment!H163</f>
        <v>1.2012643612772679E-5</v>
      </c>
      <c r="F163" s="16">
        <f>+assessment!J163</f>
        <v>618.39781141664321</v>
      </c>
      <c r="H163" s="16">
        <f t="shared" si="4"/>
        <v>-154.5994528541608</v>
      </c>
      <c r="J163" s="16">
        <f t="shared" si="5"/>
        <v>463.79835856248241</v>
      </c>
      <c r="L163" s="8"/>
      <c r="M163" s="8"/>
    </row>
    <row r="164" spans="1:13" outlineLevel="1">
      <c r="A164" t="s">
        <v>252</v>
      </c>
      <c r="B164" t="s">
        <v>253</v>
      </c>
      <c r="D164" s="45">
        <f>+assessment!H164</f>
        <v>1.2069781094824938E-5</v>
      </c>
      <c r="F164" s="16">
        <f>+assessment!J164</f>
        <v>621.33918676997553</v>
      </c>
      <c r="H164" s="16">
        <f t="shared" si="4"/>
        <v>-155.33479669249388</v>
      </c>
      <c r="J164" s="16">
        <f t="shared" si="5"/>
        <v>466.00439007748162</v>
      </c>
      <c r="L164" s="8"/>
      <c r="M164" s="8"/>
    </row>
    <row r="165" spans="1:13" outlineLevel="1">
      <c r="A165" t="s">
        <v>254</v>
      </c>
      <c r="B165" t="s">
        <v>255</v>
      </c>
      <c r="D165" s="45">
        <f>+assessment!H165</f>
        <v>1.4878625938295753E-4</v>
      </c>
      <c r="F165" s="16">
        <f>+assessment!J165</f>
        <v>7659.3546047981854</v>
      </c>
      <c r="H165" s="16">
        <f t="shared" si="4"/>
        <v>-1914.8386511995463</v>
      </c>
      <c r="J165" s="16">
        <f t="shared" si="5"/>
        <v>5744.5159535986386</v>
      </c>
      <c r="L165" s="8"/>
      <c r="M165" s="8"/>
    </row>
    <row r="166" spans="1:13" outlineLevel="1">
      <c r="A166" t="s">
        <v>256</v>
      </c>
      <c r="B166" t="s">
        <v>257</v>
      </c>
      <c r="D166" s="45">
        <f>+assessment!H166</f>
        <v>1.0865676689340957E-5</v>
      </c>
      <c r="F166" s="16">
        <f>+assessment!J166</f>
        <v>559.3532032453578</v>
      </c>
      <c r="H166" s="16">
        <f t="shared" si="4"/>
        <v>-139.83830081133945</v>
      </c>
      <c r="J166" s="16">
        <f t="shared" si="5"/>
        <v>419.51490243401838</v>
      </c>
      <c r="L166" s="8"/>
      <c r="M166" s="8"/>
    </row>
    <row r="167" spans="1:13" outlineLevel="1">
      <c r="A167" t="s">
        <v>258</v>
      </c>
      <c r="B167" t="s">
        <v>259</v>
      </c>
      <c r="D167" s="45">
        <f>+assessment!H167</f>
        <v>4.7737071794288207E-5</v>
      </c>
      <c r="F167" s="16">
        <f>+assessment!J167</f>
        <v>2457.4524702987728</v>
      </c>
      <c r="H167" s="16">
        <f t="shared" si="4"/>
        <v>-614.36311757469321</v>
      </c>
      <c r="J167" s="16">
        <f t="shared" si="5"/>
        <v>1843.0893527240796</v>
      </c>
      <c r="L167" s="8"/>
      <c r="M167" s="8"/>
    </row>
    <row r="168" spans="1:13" outlineLevel="1">
      <c r="A168" t="s">
        <v>260</v>
      </c>
      <c r="B168" t="s">
        <v>261</v>
      </c>
      <c r="D168" s="45">
        <f>+assessment!H168</f>
        <v>6.5776682146801829E-5</v>
      </c>
      <c r="F168" s="16">
        <f>+assessment!J168</f>
        <v>3386.1119661105004</v>
      </c>
      <c r="H168" s="16">
        <f t="shared" si="4"/>
        <v>-846.52799152762509</v>
      </c>
      <c r="J168" s="16">
        <f t="shared" si="5"/>
        <v>2539.5839745828753</v>
      </c>
      <c r="L168" s="8"/>
      <c r="M168" s="8"/>
    </row>
    <row r="169" spans="1:13" outlineLevel="1">
      <c r="A169" t="s">
        <v>262</v>
      </c>
      <c r="B169" t="s">
        <v>263</v>
      </c>
      <c r="D169" s="45">
        <f>+assessment!H169</f>
        <v>1.9453381618024165E-3</v>
      </c>
      <c r="F169" s="16">
        <f>+assessment!J169</f>
        <v>100143.8900963302</v>
      </c>
      <c r="H169" s="16">
        <f t="shared" si="4"/>
        <v>-25035.97252408255</v>
      </c>
      <c r="J169" s="16">
        <f t="shared" si="5"/>
        <v>75107.91757224765</v>
      </c>
      <c r="L169" s="8"/>
      <c r="M169" s="8"/>
    </row>
    <row r="170" spans="1:13" outlineLevel="1">
      <c r="A170" t="s">
        <v>264</v>
      </c>
      <c r="B170" t="s">
        <v>265</v>
      </c>
      <c r="D170" s="45">
        <f>+assessment!H170</f>
        <v>7.7379462819322941E-6</v>
      </c>
      <c r="F170" s="16">
        <f>+assessment!J170</f>
        <v>398.34104797037349</v>
      </c>
      <c r="H170" s="16">
        <f t="shared" si="4"/>
        <v>-99.585261992593374</v>
      </c>
      <c r="J170" s="16">
        <f t="shared" si="5"/>
        <v>298.75578597778014</v>
      </c>
      <c r="L170" s="8"/>
      <c r="M170" s="8"/>
    </row>
    <row r="171" spans="1:13" outlineLevel="1">
      <c r="A171" t="s">
        <v>266</v>
      </c>
      <c r="B171" t="s">
        <v>267</v>
      </c>
      <c r="D171" s="45">
        <f>+assessment!H171</f>
        <v>1.2391077749860661E-5</v>
      </c>
      <c r="F171" s="16">
        <f>+assessment!J171</f>
        <v>637.87918867915721</v>
      </c>
      <c r="H171" s="16">
        <f t="shared" si="4"/>
        <v>-159.4697971697893</v>
      </c>
      <c r="J171" s="16">
        <f t="shared" si="5"/>
        <v>478.40939150936788</v>
      </c>
      <c r="L171" s="8"/>
      <c r="M171" s="8"/>
    </row>
    <row r="172" spans="1:13" outlineLevel="1">
      <c r="A172" t="s">
        <v>268</v>
      </c>
      <c r="B172" t="s">
        <v>269</v>
      </c>
      <c r="D172" s="45">
        <f>+assessment!H172</f>
        <v>1.2212461386364852E-5</v>
      </c>
      <c r="F172" s="16">
        <f>+assessment!J172</f>
        <v>628.68421279961285</v>
      </c>
      <c r="H172" s="16">
        <f t="shared" si="4"/>
        <v>-157.17105319990321</v>
      </c>
      <c r="J172" s="16">
        <f t="shared" si="5"/>
        <v>471.51315959970964</v>
      </c>
      <c r="L172" s="8"/>
      <c r="M172" s="8"/>
    </row>
    <row r="173" spans="1:13" outlineLevel="1">
      <c r="A173" t="s">
        <v>270</v>
      </c>
      <c r="B173" t="s">
        <v>271</v>
      </c>
      <c r="D173" s="45">
        <f>+assessment!H173</f>
        <v>3.2625230502857402E-5</v>
      </c>
      <c r="F173" s="16">
        <f>+assessment!J173</f>
        <v>1679.5113374110815</v>
      </c>
      <c r="H173" s="16">
        <f t="shared" si="4"/>
        <v>-419.87783435277038</v>
      </c>
      <c r="J173" s="16">
        <f t="shared" si="5"/>
        <v>1259.6335030583111</v>
      </c>
      <c r="L173" s="8"/>
      <c r="M173" s="8"/>
    </row>
    <row r="174" spans="1:13" outlineLevel="1">
      <c r="A174" t="s">
        <v>272</v>
      </c>
      <c r="B174" t="s">
        <v>273</v>
      </c>
      <c r="D174" s="45">
        <f>+assessment!H174</f>
        <v>2.7480971396994424E-6</v>
      </c>
      <c r="F174" s="16">
        <f>+assessment!J174</f>
        <v>141.46904807394216</v>
      </c>
      <c r="H174" s="16">
        <f t="shared" si="4"/>
        <v>-35.36726201848554</v>
      </c>
      <c r="J174" s="16">
        <f t="shared" si="5"/>
        <v>106.10178605545661</v>
      </c>
      <c r="L174" s="8"/>
      <c r="M174" s="8"/>
    </row>
    <row r="175" spans="1:13" outlineLevel="1">
      <c r="A175" t="s">
        <v>274</v>
      </c>
      <c r="B175" t="s">
        <v>275</v>
      </c>
      <c r="D175" s="45">
        <f>+assessment!H175</f>
        <v>1.0670473781458398E-4</v>
      </c>
      <c r="F175" s="16">
        <f>+assessment!J175</f>
        <v>5493.0437012353032</v>
      </c>
      <c r="H175" s="16">
        <f t="shared" si="4"/>
        <v>-1373.2609253088258</v>
      </c>
      <c r="J175" s="16">
        <f t="shared" si="5"/>
        <v>4119.7827759264774</v>
      </c>
      <c r="L175" s="8"/>
      <c r="M175" s="8"/>
    </row>
    <row r="176" spans="1:13" outlineLevel="1">
      <c r="A176" t="s">
        <v>276</v>
      </c>
      <c r="B176" t="s">
        <v>277</v>
      </c>
      <c r="D176" s="45">
        <f>+assessment!H176</f>
        <v>8.8188522792516732E-5</v>
      </c>
      <c r="F176" s="16">
        <f>+assessment!J176</f>
        <v>4539.8491160574404</v>
      </c>
      <c r="H176" s="16">
        <f t="shared" si="4"/>
        <v>-1134.9622790143601</v>
      </c>
      <c r="J176" s="16">
        <f t="shared" si="5"/>
        <v>3404.88683704308</v>
      </c>
      <c r="L176" s="8"/>
      <c r="M176" s="8"/>
    </row>
    <row r="177" spans="1:13" outlineLevel="1">
      <c r="A177" t="s">
        <v>278</v>
      </c>
      <c r="B177" t="s">
        <v>279</v>
      </c>
      <c r="D177" s="45">
        <f>+assessment!H177</f>
        <v>5.8549588288849826E-6</v>
      </c>
      <c r="F177" s="16">
        <f>+assessment!J177</f>
        <v>301.40690446083426</v>
      </c>
      <c r="H177" s="16">
        <f t="shared" si="4"/>
        <v>-75.351726115208564</v>
      </c>
      <c r="J177" s="16">
        <f t="shared" si="5"/>
        <v>226.05517834562568</v>
      </c>
      <c r="L177" s="8"/>
      <c r="M177" s="8"/>
    </row>
    <row r="178" spans="1:13" outlineLevel="1">
      <c r="A178" t="s">
        <v>280</v>
      </c>
      <c r="B178" t="s">
        <v>281</v>
      </c>
      <c r="D178" s="45">
        <f>+assessment!H178</f>
        <v>7.428596424440364E-5</v>
      </c>
      <c r="F178" s="16">
        <f>+assessment!J178</f>
        <v>3824.1605418868371</v>
      </c>
      <c r="H178" s="16">
        <f t="shared" si="4"/>
        <v>-956.04013547170928</v>
      </c>
      <c r="J178" s="16">
        <f t="shared" si="5"/>
        <v>2868.1204064151279</v>
      </c>
      <c r="L178" s="8"/>
      <c r="M178" s="8"/>
    </row>
    <row r="179" spans="1:13" outlineLevel="1">
      <c r="A179" t="s">
        <v>282</v>
      </c>
      <c r="B179" t="s">
        <v>283</v>
      </c>
      <c r="D179" s="45">
        <f>+assessment!H179</f>
        <v>7.2912706800513837E-5</v>
      </c>
      <c r="F179" s="16">
        <f>+assessment!J179</f>
        <v>3753.4667441527467</v>
      </c>
      <c r="H179" s="16">
        <f t="shared" si="4"/>
        <v>-938.36668603818669</v>
      </c>
      <c r="J179" s="16">
        <f t="shared" si="5"/>
        <v>2815.1000581145599</v>
      </c>
      <c r="L179" s="8"/>
      <c r="M179" s="8"/>
    </row>
    <row r="180" spans="1:13" outlineLevel="1">
      <c r="A180" t="s">
        <v>284</v>
      </c>
      <c r="B180" t="s">
        <v>285</v>
      </c>
      <c r="D180" s="45">
        <f>+assessment!H180</f>
        <v>3.0194588909057569E-5</v>
      </c>
      <c r="F180" s="16">
        <f>+assessment!J180</f>
        <v>1554.3845551309616</v>
      </c>
      <c r="H180" s="16">
        <f t="shared" si="4"/>
        <v>-388.59613878274041</v>
      </c>
      <c r="J180" s="16">
        <f t="shared" si="5"/>
        <v>1165.7884163482213</v>
      </c>
      <c r="L180" s="8"/>
      <c r="M180" s="8"/>
    </row>
    <row r="181" spans="1:13" outlineLevel="1">
      <c r="A181" t="s">
        <v>286</v>
      </c>
      <c r="B181" t="s">
        <v>287</v>
      </c>
      <c r="D181" s="45">
        <f>+assessment!H181</f>
        <v>2.317926934693911E-5</v>
      </c>
      <c r="F181" s="16">
        <f>+assessment!J181</f>
        <v>1193.2435437561066</v>
      </c>
      <c r="H181" s="16">
        <f t="shared" si="4"/>
        <v>-298.31088593902666</v>
      </c>
      <c r="J181" s="16">
        <f t="shared" si="5"/>
        <v>894.93265781707998</v>
      </c>
      <c r="L181" s="8"/>
      <c r="M181" s="8"/>
    </row>
    <row r="182" spans="1:13" outlineLevel="1">
      <c r="A182" t="s">
        <v>288</v>
      </c>
      <c r="B182" t="s">
        <v>289</v>
      </c>
      <c r="D182" s="45">
        <f>+assessment!H182</f>
        <v>1.9496295473081509E-5</v>
      </c>
      <c r="F182" s="16">
        <f>+assessment!J182</f>
        <v>1003.6480594884659</v>
      </c>
      <c r="H182" s="16">
        <f t="shared" si="4"/>
        <v>-250.91201487211649</v>
      </c>
      <c r="J182" s="16">
        <f t="shared" si="5"/>
        <v>752.73604461634943</v>
      </c>
      <c r="L182" s="8"/>
      <c r="M182" s="8"/>
    </row>
    <row r="183" spans="1:13" outlineLevel="1">
      <c r="A183" t="s">
        <v>290</v>
      </c>
      <c r="B183" t="s">
        <v>291</v>
      </c>
      <c r="D183" s="45">
        <f>+assessment!H183</f>
        <v>1.2708550099509882E-3</v>
      </c>
      <c r="F183" s="16">
        <f>+assessment!J183</f>
        <v>65422.23195117103</v>
      </c>
      <c r="H183" s="16">
        <f t="shared" si="4"/>
        <v>-16355.557987792758</v>
      </c>
      <c r="J183" s="16">
        <f t="shared" si="5"/>
        <v>49066.673963378271</v>
      </c>
      <c r="L183" s="8"/>
      <c r="M183" s="8"/>
    </row>
    <row r="184" spans="1:13" outlineLevel="1">
      <c r="A184" t="s">
        <v>292</v>
      </c>
      <c r="B184" t="s">
        <v>293</v>
      </c>
      <c r="D184" s="45">
        <f>+assessment!H184</f>
        <v>1.5177452892772862E-5</v>
      </c>
      <c r="F184" s="16">
        <f>+assessment!J184</f>
        <v>781.31874667374677</v>
      </c>
      <c r="H184" s="16">
        <f t="shared" si="4"/>
        <v>-195.32968666843669</v>
      </c>
      <c r="J184" s="16">
        <f t="shared" si="5"/>
        <v>585.98906000531008</v>
      </c>
      <c r="L184" s="8"/>
      <c r="M184" s="8"/>
    </row>
    <row r="185" spans="1:13" outlineLevel="1">
      <c r="A185" t="s">
        <v>294</v>
      </c>
      <c r="B185" t="s">
        <v>295</v>
      </c>
      <c r="D185" s="45">
        <f>+assessment!H185</f>
        <v>3.0902877119274912E-6</v>
      </c>
      <c r="F185" s="16">
        <f>+assessment!J185</f>
        <v>159.08464608670897</v>
      </c>
      <c r="H185" s="16">
        <f t="shared" si="4"/>
        <v>-39.771161521677243</v>
      </c>
      <c r="J185" s="16">
        <f t="shared" si="5"/>
        <v>119.31348456503173</v>
      </c>
      <c r="L185" s="8"/>
      <c r="M185" s="8"/>
    </row>
    <row r="186" spans="1:13" outlineLevel="1">
      <c r="A186" t="s">
        <v>296</v>
      </c>
      <c r="B186" t="s">
        <v>297</v>
      </c>
      <c r="D186" s="45">
        <f>+assessment!H186</f>
        <v>1.6870362332541371E-5</v>
      </c>
      <c r="F186" s="16">
        <f>+assessment!J186</f>
        <v>868.46788105464964</v>
      </c>
      <c r="H186" s="16">
        <f t="shared" si="4"/>
        <v>-217.11697026366241</v>
      </c>
      <c r="J186" s="16">
        <f t="shared" si="5"/>
        <v>651.3509107909872</v>
      </c>
      <c r="L186" s="8"/>
      <c r="M186" s="8"/>
    </row>
    <row r="187" spans="1:13" outlineLevel="1">
      <c r="A187" t="s">
        <v>298</v>
      </c>
      <c r="B187" t="s">
        <v>299</v>
      </c>
      <c r="D187" s="45">
        <f>+assessment!H187</f>
        <v>5.4324546102080501E-4</v>
      </c>
      <c r="F187" s="16">
        <f>+assessment!J187</f>
        <v>27965.684739043991</v>
      </c>
      <c r="H187" s="16">
        <f t="shared" si="4"/>
        <v>-6991.4211847609977</v>
      </c>
      <c r="J187" s="16">
        <f t="shared" si="5"/>
        <v>20974.263554282992</v>
      </c>
      <c r="L187" s="8"/>
      <c r="M187" s="8"/>
    </row>
    <row r="188" spans="1:13" outlineLevel="1">
      <c r="A188" t="s">
        <v>300</v>
      </c>
      <c r="B188" t="s">
        <v>301</v>
      </c>
      <c r="D188" s="45">
        <f>+assessment!H188</f>
        <v>1.455754840553565E-5</v>
      </c>
      <c r="F188" s="16">
        <f>+assessment!J188</f>
        <v>749.40673874676168</v>
      </c>
      <c r="H188" s="16">
        <f t="shared" si="4"/>
        <v>-187.35168468669042</v>
      </c>
      <c r="J188" s="16">
        <f t="shared" si="5"/>
        <v>562.05505406007126</v>
      </c>
      <c r="L188" s="8"/>
      <c r="M188" s="8"/>
    </row>
    <row r="189" spans="1:13" outlineLevel="1">
      <c r="A189" t="s">
        <v>302</v>
      </c>
      <c r="B189" t="s">
        <v>303</v>
      </c>
      <c r="D189" s="45">
        <f>+assessment!H189</f>
        <v>6.3287130395168413E-6</v>
      </c>
      <c r="F189" s="16">
        <f>+assessment!J189</f>
        <v>325.79525530582697</v>
      </c>
      <c r="H189" s="16">
        <f t="shared" si="4"/>
        <v>-81.448813826456743</v>
      </c>
      <c r="J189" s="16">
        <f t="shared" si="5"/>
        <v>244.34644147937024</v>
      </c>
      <c r="L189" s="8"/>
      <c r="M189" s="8"/>
    </row>
    <row r="190" spans="1:13" outlineLevel="1">
      <c r="A190" t="s">
        <v>304</v>
      </c>
      <c r="B190" t="s">
        <v>305</v>
      </c>
      <c r="D190" s="45">
        <f>+assessment!H190</f>
        <v>4.1367402509092685E-5</v>
      </c>
      <c r="F190" s="16">
        <f>+assessment!J190</f>
        <v>2129.5488320667591</v>
      </c>
      <c r="H190" s="16">
        <f t="shared" si="4"/>
        <v>-532.38720801668978</v>
      </c>
      <c r="J190" s="16">
        <f t="shared" si="5"/>
        <v>1597.1616240500693</v>
      </c>
      <c r="L190" s="8"/>
      <c r="M190" s="8"/>
    </row>
    <row r="191" spans="1:13" outlineLevel="1">
      <c r="A191" t="s">
        <v>306</v>
      </c>
      <c r="B191" t="s">
        <v>307</v>
      </c>
      <c r="D191" s="45">
        <f>+assessment!H191</f>
        <v>1.9840386693776788E-5</v>
      </c>
      <c r="F191" s="16">
        <f>+assessment!J191</f>
        <v>1021.3615008145196</v>
      </c>
      <c r="H191" s="16">
        <f t="shared" si="4"/>
        <v>-255.34037520362989</v>
      </c>
      <c r="J191" s="16">
        <f t="shared" si="5"/>
        <v>766.02112561088961</v>
      </c>
      <c r="L191" s="8"/>
      <c r="M191" s="8"/>
    </row>
    <row r="192" spans="1:13" outlineLevel="1">
      <c r="A192" t="s">
        <v>308</v>
      </c>
      <c r="B192" t="s">
        <v>309</v>
      </c>
      <c r="D192" s="45">
        <f>+assessment!H192</f>
        <v>2.5826411385884115E-5</v>
      </c>
      <c r="F192" s="16">
        <f>+assessment!J192</f>
        <v>1329.515533183315</v>
      </c>
      <c r="H192" s="16">
        <f t="shared" si="4"/>
        <v>-332.37888329582876</v>
      </c>
      <c r="J192" s="16">
        <f t="shared" si="5"/>
        <v>997.13664988748633</v>
      </c>
      <c r="L192" s="8"/>
      <c r="M192" s="8"/>
    </row>
    <row r="193" spans="1:13" outlineLevel="1">
      <c r="A193" t="s">
        <v>310</v>
      </c>
      <c r="B193" t="s">
        <v>311</v>
      </c>
      <c r="D193" s="45">
        <f>+assessment!H193</f>
        <v>2.7148639360201594E-5</v>
      </c>
      <c r="F193" s="16">
        <f>+assessment!J193</f>
        <v>1397.5823893949148</v>
      </c>
      <c r="H193" s="16">
        <f t="shared" si="4"/>
        <v>-349.3955973487287</v>
      </c>
      <c r="J193" s="16">
        <f t="shared" si="5"/>
        <v>1048.1867920461862</v>
      </c>
      <c r="L193" s="8"/>
      <c r="M193" s="8"/>
    </row>
    <row r="194" spans="1:13" outlineLevel="1">
      <c r="A194" t="s">
        <v>312</v>
      </c>
      <c r="B194" t="s">
        <v>313</v>
      </c>
      <c r="D194" s="45">
        <f>+assessment!H194</f>
        <v>3.1282302405571067E-5</v>
      </c>
      <c r="F194" s="16">
        <f>+assessment!J194</f>
        <v>1610.3788614114787</v>
      </c>
      <c r="H194" s="16">
        <f t="shared" si="4"/>
        <v>-402.59471535286968</v>
      </c>
      <c r="J194" s="16">
        <f t="shared" si="5"/>
        <v>1207.7841460586092</v>
      </c>
      <c r="L194" s="8"/>
      <c r="M194" s="8"/>
    </row>
    <row r="195" spans="1:13" outlineLevel="1">
      <c r="A195" t="s">
        <v>314</v>
      </c>
      <c r="B195" t="s">
        <v>315</v>
      </c>
      <c r="D195" s="45">
        <f>+assessment!H195</f>
        <v>2.5962818881919962E-5</v>
      </c>
      <c r="F195" s="16">
        <f>+assessment!J195</f>
        <v>1336.5376425314771</v>
      </c>
      <c r="H195" s="16">
        <f t="shared" si="4"/>
        <v>-334.13441063286928</v>
      </c>
      <c r="J195" s="16">
        <f t="shared" si="5"/>
        <v>1002.4032318986078</v>
      </c>
      <c r="L195" s="8"/>
      <c r="M195" s="8"/>
    </row>
    <row r="196" spans="1:13" outlineLevel="1">
      <c r="A196" t="s">
        <v>316</v>
      </c>
      <c r="B196" t="s">
        <v>317</v>
      </c>
      <c r="D196" s="45">
        <f>+assessment!H196</f>
        <v>2.701114951099749E-4</v>
      </c>
      <c r="F196" s="16">
        <f>+assessment!J196</f>
        <v>13905.045616843334</v>
      </c>
      <c r="H196" s="16">
        <f t="shared" si="4"/>
        <v>-3476.2614042108335</v>
      </c>
      <c r="J196" s="16">
        <f t="shared" si="5"/>
        <v>10428.784212632501</v>
      </c>
      <c r="L196" s="8"/>
      <c r="M196" s="8"/>
    </row>
    <row r="197" spans="1:13" outlineLevel="1">
      <c r="A197" t="s">
        <v>318</v>
      </c>
      <c r="B197" t="s">
        <v>319</v>
      </c>
      <c r="D197" s="45">
        <f>+assessment!H197</f>
        <v>3.4621885392737302E-5</v>
      </c>
      <c r="F197" s="16">
        <f>+assessment!J197</f>
        <v>1782.2969567849236</v>
      </c>
      <c r="H197" s="16">
        <f t="shared" ref="H197:H260" si="6">-F197*0.25</f>
        <v>-445.57423919623091</v>
      </c>
      <c r="J197" s="16">
        <f t="shared" si="5"/>
        <v>1336.7227175886928</v>
      </c>
      <c r="L197" s="8"/>
      <c r="M197" s="8"/>
    </row>
    <row r="198" spans="1:13" outlineLevel="1">
      <c r="A198" t="s">
        <v>320</v>
      </c>
      <c r="B198" t="s">
        <v>321</v>
      </c>
      <c r="D198" s="45">
        <f>+assessment!H198</f>
        <v>1.6405383940712342E-4</v>
      </c>
      <c r="F198" s="16">
        <f>+assessment!J198</f>
        <v>8445.3129980475987</v>
      </c>
      <c r="H198" s="16">
        <f t="shared" si="6"/>
        <v>-2111.3282495118997</v>
      </c>
      <c r="J198" s="16">
        <f t="shared" ref="J198:J260" si="7">SUM(F198:H198)</f>
        <v>6333.9847485356986</v>
      </c>
      <c r="L198" s="8"/>
      <c r="M198" s="8"/>
    </row>
    <row r="199" spans="1:13" outlineLevel="1">
      <c r="A199" t="s">
        <v>322</v>
      </c>
      <c r="B199" t="s">
        <v>323</v>
      </c>
      <c r="D199" s="45">
        <f>+assessment!H199</f>
        <v>7.4811345164705265E-6</v>
      </c>
      <c r="F199" s="16">
        <f>+assessment!J199</f>
        <v>385.12065795241426</v>
      </c>
      <c r="H199" s="16">
        <f t="shared" si="6"/>
        <v>-96.280164488103566</v>
      </c>
      <c r="J199" s="16">
        <f t="shared" si="7"/>
        <v>288.84049346431073</v>
      </c>
      <c r="L199" s="8"/>
      <c r="M199" s="8"/>
    </row>
    <row r="200" spans="1:13" outlineLevel="1">
      <c r="A200" t="s">
        <v>324</v>
      </c>
      <c r="B200" t="s">
        <v>325</v>
      </c>
      <c r="D200" s="45">
        <f>+assessment!H200</f>
        <v>2.5551479213644766E-5</v>
      </c>
      <c r="F200" s="16">
        <f>+assessment!J200</f>
        <v>1315.3623243575689</v>
      </c>
      <c r="H200" s="16">
        <f t="shared" si="6"/>
        <v>-328.84058108939223</v>
      </c>
      <c r="J200" s="16">
        <f t="shared" si="7"/>
        <v>986.52174326817669</v>
      </c>
      <c r="L200" s="8"/>
      <c r="M200" s="8"/>
    </row>
    <row r="201" spans="1:13" outlineLevel="1">
      <c r="A201" t="s">
        <v>500</v>
      </c>
      <c r="B201" t="s">
        <v>498</v>
      </c>
      <c r="D201" s="45">
        <f>+assessment!H201</f>
        <v>2.1973513112071358E-4</v>
      </c>
      <c r="F201" s="16">
        <f>+assessment!J201</f>
        <v>11311.725258536544</v>
      </c>
      <c r="H201" s="16">
        <f t="shared" si="6"/>
        <v>-2827.931314634136</v>
      </c>
      <c r="J201" s="16">
        <f t="shared" si="7"/>
        <v>8483.7939439024085</v>
      </c>
      <c r="L201" s="8"/>
      <c r="M201" s="8"/>
    </row>
    <row r="202" spans="1:13" outlineLevel="1">
      <c r="A202" t="s">
        <v>326</v>
      </c>
      <c r="B202" t="s">
        <v>327</v>
      </c>
      <c r="D202" s="45">
        <f>+assessment!H202</f>
        <v>2.4465875816098288E-5</v>
      </c>
      <c r="F202" s="16">
        <f>+assessment!J202</f>
        <v>1259.4766436739762</v>
      </c>
      <c r="H202" s="16">
        <f t="shared" si="6"/>
        <v>-314.86916091849406</v>
      </c>
      <c r="J202" s="16">
        <f t="shared" si="7"/>
        <v>944.60748275548212</v>
      </c>
      <c r="L202" s="8"/>
      <c r="M202" s="8"/>
    </row>
    <row r="203" spans="1:13" outlineLevel="1">
      <c r="A203" t="s">
        <v>328</v>
      </c>
      <c r="B203" t="s">
        <v>329</v>
      </c>
      <c r="D203" s="45">
        <f>+assessment!H203</f>
        <v>2.0283362507811813E-5</v>
      </c>
      <c r="F203" s="16">
        <f>+assessment!J203</f>
        <v>1044.165413320381</v>
      </c>
      <c r="H203" s="16">
        <f t="shared" si="6"/>
        <v>-261.04135333009526</v>
      </c>
      <c r="J203" s="16">
        <f t="shared" si="7"/>
        <v>783.12405999028579</v>
      </c>
      <c r="L203" s="8"/>
      <c r="M203" s="8"/>
    </row>
    <row r="204" spans="1:13" outlineLevel="1">
      <c r="A204" t="s">
        <v>330</v>
      </c>
      <c r="B204" t="s">
        <v>331</v>
      </c>
      <c r="D204" s="45">
        <f>+assessment!H204</f>
        <v>1.319229311412512E-5</v>
      </c>
      <c r="F204" s="16">
        <f>+assessment!J204</f>
        <v>679.12488310795982</v>
      </c>
      <c r="H204" s="16">
        <f t="shared" si="6"/>
        <v>-169.78122077698995</v>
      </c>
      <c r="J204" s="16">
        <f t="shared" si="7"/>
        <v>509.34366233096989</v>
      </c>
      <c r="L204" s="8"/>
      <c r="M204" s="8"/>
    </row>
    <row r="205" spans="1:13" outlineLevel="1">
      <c r="A205" t="s">
        <v>332</v>
      </c>
      <c r="B205" t="s">
        <v>333</v>
      </c>
      <c r="D205" s="45">
        <f>+assessment!H205</f>
        <v>4.1470804482336421E-6</v>
      </c>
      <c r="F205" s="16">
        <f>+assessment!J205</f>
        <v>213.48718530445976</v>
      </c>
      <c r="H205" s="16">
        <f t="shared" si="6"/>
        <v>-53.371796326114939</v>
      </c>
      <c r="J205" s="16">
        <f t="shared" si="7"/>
        <v>160.11538897834481</v>
      </c>
      <c r="L205" s="8"/>
      <c r="M205" s="8"/>
    </row>
    <row r="206" spans="1:13" outlineLevel="1">
      <c r="A206" t="s">
        <v>334</v>
      </c>
      <c r="B206" t="s">
        <v>335</v>
      </c>
      <c r="D206" s="45">
        <f>+assessment!H206</f>
        <v>6.9148514824197104E-5</v>
      </c>
      <c r="F206" s="16">
        <f>+assessment!J206</f>
        <v>3559.6902404170232</v>
      </c>
      <c r="H206" s="16">
        <f t="shared" si="6"/>
        <v>-889.92256010425581</v>
      </c>
      <c r="J206" s="16">
        <f t="shared" si="7"/>
        <v>2669.7676803127674</v>
      </c>
      <c r="L206" s="8"/>
      <c r="M206" s="8"/>
    </row>
    <row r="207" spans="1:13" outlineLevel="1">
      <c r="A207" t="s">
        <v>336</v>
      </c>
      <c r="B207" t="s">
        <v>337</v>
      </c>
      <c r="D207" s="45">
        <f>+assessment!H207</f>
        <v>1.268422016820294E-4</v>
      </c>
      <c r="F207" s="16">
        <f>+assessment!J207</f>
        <v>6529.6984114332417</v>
      </c>
      <c r="H207" s="16">
        <f t="shared" si="6"/>
        <v>-1632.4246028583104</v>
      </c>
      <c r="J207" s="16">
        <f t="shared" si="7"/>
        <v>4897.2738085749315</v>
      </c>
      <c r="L207" s="8"/>
      <c r="M207" s="8"/>
    </row>
    <row r="208" spans="1:13" outlineLevel="1">
      <c r="A208" t="s">
        <v>338</v>
      </c>
      <c r="B208" t="s">
        <v>339</v>
      </c>
      <c r="D208" s="45">
        <f>+assessment!H208</f>
        <v>1.3466848048372357E-5</v>
      </c>
      <c r="F208" s="16">
        <f>+assessment!J208</f>
        <v>693.2586721326843</v>
      </c>
      <c r="H208" s="16">
        <f t="shared" si="6"/>
        <v>-173.31466803317107</v>
      </c>
      <c r="J208" s="16">
        <f t="shared" si="7"/>
        <v>519.94400409951322</v>
      </c>
      <c r="L208" s="8"/>
      <c r="M208" s="8"/>
    </row>
    <row r="209" spans="1:13" outlineLevel="1">
      <c r="A209" t="s">
        <v>340</v>
      </c>
      <c r="B209" t="s">
        <v>341</v>
      </c>
      <c r="D209" s="45">
        <f>+assessment!H209</f>
        <v>4.0875062148771691E-4</v>
      </c>
      <c r="F209" s="16">
        <f>+assessment!J209</f>
        <v>21042.036864760867</v>
      </c>
      <c r="H209" s="16">
        <f t="shared" si="6"/>
        <v>-5260.5092161902166</v>
      </c>
      <c r="J209" s="16">
        <f t="shared" si="7"/>
        <v>15781.527648570649</v>
      </c>
      <c r="L209" s="8"/>
      <c r="M209" s="8"/>
    </row>
    <row r="210" spans="1:13" outlineLevel="1">
      <c r="A210" t="s">
        <v>481</v>
      </c>
      <c r="B210" t="s">
        <v>345</v>
      </c>
      <c r="D210" s="45">
        <f>+assessment!H210</f>
        <v>2.4550142643520585E-5</v>
      </c>
      <c r="F210" s="16">
        <f>+assessment!J210</f>
        <v>1263.814608183101</v>
      </c>
      <c r="H210" s="16">
        <f t="shared" si="6"/>
        <v>-315.95365204577524</v>
      </c>
      <c r="J210" s="16">
        <f t="shared" si="7"/>
        <v>947.86095613732573</v>
      </c>
      <c r="L210" s="8"/>
      <c r="M210" s="8"/>
    </row>
    <row r="211" spans="1:13" outlineLevel="1">
      <c r="A211" t="s">
        <v>482</v>
      </c>
      <c r="B211" t="s">
        <v>346</v>
      </c>
      <c r="D211" s="45">
        <f>+assessment!H211</f>
        <v>1.3473422367547473E-5</v>
      </c>
      <c r="F211" s="16">
        <f>+assessment!J211</f>
        <v>693.59711092438567</v>
      </c>
      <c r="H211" s="16">
        <f t="shared" si="6"/>
        <v>-173.39927773109642</v>
      </c>
      <c r="J211" s="16">
        <f t="shared" si="7"/>
        <v>520.19783319328928</v>
      </c>
      <c r="L211" s="8"/>
      <c r="M211" s="8"/>
    </row>
    <row r="212" spans="1:13" outlineLevel="1">
      <c r="A212" t="s">
        <v>483</v>
      </c>
      <c r="B212" t="s">
        <v>342</v>
      </c>
      <c r="D212" s="45">
        <f>+assessment!H212</f>
        <v>6.6547876833276574E-6</v>
      </c>
      <c r="F212" s="16">
        <f>+assessment!J212</f>
        <v>342.58122287392064</v>
      </c>
      <c r="H212" s="16">
        <f t="shared" si="6"/>
        <v>-85.645305718480159</v>
      </c>
      <c r="J212" s="16">
        <f t="shared" si="7"/>
        <v>256.93591715544051</v>
      </c>
      <c r="L212" s="8"/>
      <c r="M212" s="8"/>
    </row>
    <row r="213" spans="1:13" outlineLevel="1">
      <c r="A213" t="s">
        <v>344</v>
      </c>
      <c r="B213" t="s">
        <v>343</v>
      </c>
      <c r="D213" s="45">
        <f>+assessment!H213</f>
        <v>1.1266534150768596E-4</v>
      </c>
      <c r="F213" s="16">
        <f>+assessment!J213</f>
        <v>5799.8890882587712</v>
      </c>
      <c r="H213" s="16">
        <f t="shared" si="6"/>
        <v>-1449.9722720646928</v>
      </c>
      <c r="J213" s="16">
        <f t="shared" si="7"/>
        <v>4349.9168161940779</v>
      </c>
      <c r="L213" s="8"/>
      <c r="M213" s="8"/>
    </row>
    <row r="214" spans="1:13" outlineLevel="1">
      <c r="A214" t="s">
        <v>347</v>
      </c>
      <c r="B214" t="s">
        <v>348</v>
      </c>
      <c r="D214" s="45">
        <f>+assessment!H214</f>
        <v>2.2231079401293001E-4</v>
      </c>
      <c r="F214" s="16">
        <f>+assessment!J214</f>
        <v>11444.317579330957</v>
      </c>
      <c r="H214" s="16">
        <f t="shared" si="6"/>
        <v>-2861.0793948327391</v>
      </c>
      <c r="J214" s="16">
        <f t="shared" si="7"/>
        <v>8583.2381844982174</v>
      </c>
      <c r="L214" s="8"/>
      <c r="M214" s="8"/>
    </row>
    <row r="215" spans="1:13" outlineLevel="1">
      <c r="A215" t="s">
        <v>349</v>
      </c>
      <c r="B215" t="s">
        <v>350</v>
      </c>
      <c r="D215" s="45">
        <f>+assessment!H215</f>
        <v>8.2342597840748259E-6</v>
      </c>
      <c r="F215" s="16">
        <f>+assessment!J215</f>
        <v>423.89072657526719</v>
      </c>
      <c r="H215" s="16">
        <f t="shared" si="6"/>
        <v>-105.9726816438168</v>
      </c>
      <c r="J215" s="16">
        <f t="shared" si="7"/>
        <v>317.91804493145037</v>
      </c>
      <c r="L215" s="8"/>
      <c r="M215" s="8"/>
    </row>
    <row r="216" spans="1:13" outlineLevel="1">
      <c r="A216" t="s">
        <v>351</v>
      </c>
      <c r="B216" t="s">
        <v>352</v>
      </c>
      <c r="D216" s="45">
        <f>+assessment!H216</f>
        <v>1.0734043520805262E-5</v>
      </c>
      <c r="F216" s="16">
        <f>+assessment!J216</f>
        <v>552.57687107766071</v>
      </c>
      <c r="H216" s="16">
        <f t="shared" si="6"/>
        <v>-138.14421776941518</v>
      </c>
      <c r="J216" s="16">
        <f t="shared" si="7"/>
        <v>414.43265330824556</v>
      </c>
      <c r="L216" s="8"/>
      <c r="M216" s="8"/>
    </row>
    <row r="217" spans="1:13" outlineLevel="1">
      <c r="A217" t="s">
        <v>353</v>
      </c>
      <c r="B217" t="s">
        <v>354</v>
      </c>
      <c r="D217" s="45">
        <f>+assessment!H217</f>
        <v>9.9712159094134402E-5</v>
      </c>
      <c r="F217" s="16">
        <f>+assessment!J217</f>
        <v>5133.0733636247851</v>
      </c>
      <c r="H217" s="16">
        <f t="shared" si="6"/>
        <v>-1283.2683409061963</v>
      </c>
      <c r="J217" s="16">
        <f t="shared" si="7"/>
        <v>3849.8050227185886</v>
      </c>
      <c r="L217" s="8"/>
      <c r="M217" s="8"/>
    </row>
    <row r="218" spans="1:13" outlineLevel="1">
      <c r="A218" t="s">
        <v>355</v>
      </c>
      <c r="B218" t="s">
        <v>356</v>
      </c>
      <c r="D218" s="45">
        <f>+assessment!H218</f>
        <v>1.0831925142767826E-5</v>
      </c>
      <c r="F218" s="16">
        <f>+assessment!J218</f>
        <v>557.61571038320722</v>
      </c>
      <c r="H218" s="16">
        <f t="shared" si="6"/>
        <v>-139.4039275958018</v>
      </c>
      <c r="J218" s="16">
        <f t="shared" si="7"/>
        <v>418.21178278740541</v>
      </c>
      <c r="L218" s="8"/>
      <c r="M218" s="8"/>
    </row>
    <row r="219" spans="1:13" outlineLevel="1">
      <c r="A219" t="s">
        <v>357</v>
      </c>
      <c r="B219" t="s">
        <v>358</v>
      </c>
      <c r="D219" s="45">
        <f>+assessment!H219</f>
        <v>1.82744161210628E-5</v>
      </c>
      <c r="F219" s="16">
        <f>+assessment!J219</f>
        <v>940.74704107315711</v>
      </c>
      <c r="H219" s="16">
        <f t="shared" si="6"/>
        <v>-235.18676026828928</v>
      </c>
      <c r="J219" s="16">
        <f t="shared" si="7"/>
        <v>705.56028080486783</v>
      </c>
      <c r="L219" s="8"/>
      <c r="M219" s="8"/>
    </row>
    <row r="220" spans="1:13" outlineLevel="1">
      <c r="A220" t="s">
        <v>359</v>
      </c>
      <c r="B220" t="s">
        <v>360</v>
      </c>
      <c r="D220" s="45">
        <f>+assessment!H220</f>
        <v>2.4033687359487814E-5</v>
      </c>
      <c r="F220" s="16">
        <f>+assessment!J220</f>
        <v>1237.2280525808983</v>
      </c>
      <c r="H220" s="16">
        <f t="shared" si="6"/>
        <v>-309.30701314522457</v>
      </c>
      <c r="J220" s="16">
        <f t="shared" si="7"/>
        <v>927.92103943567372</v>
      </c>
      <c r="L220" s="8"/>
      <c r="M220" s="8"/>
    </row>
    <row r="221" spans="1:13" outlineLevel="1">
      <c r="A221" t="s">
        <v>361</v>
      </c>
      <c r="B221" t="s">
        <v>362</v>
      </c>
      <c r="D221" s="45">
        <f>+assessment!H221</f>
        <v>2.1720615251633795E-5</v>
      </c>
      <c r="F221" s="16">
        <f>+assessment!J221</f>
        <v>1118.1536194040987</v>
      </c>
      <c r="H221" s="16">
        <f t="shared" si="6"/>
        <v>-279.53840485102467</v>
      </c>
      <c r="J221" s="16">
        <f t="shared" si="7"/>
        <v>838.615214553074</v>
      </c>
      <c r="L221" s="8"/>
      <c r="M221" s="8"/>
    </row>
    <row r="222" spans="1:13" outlineLevel="1">
      <c r="A222" t="s">
        <v>363</v>
      </c>
      <c r="B222" t="s">
        <v>364</v>
      </c>
      <c r="D222" s="45">
        <f>+assessment!H222</f>
        <v>9.2679582273847361E-6</v>
      </c>
      <c r="F222" s="16">
        <f>+assessment!J222</f>
        <v>477.10439673925657</v>
      </c>
      <c r="H222" s="16">
        <f t="shared" si="6"/>
        <v>-119.27609918481414</v>
      </c>
      <c r="J222" s="16">
        <f t="shared" si="7"/>
        <v>357.82829755444243</v>
      </c>
      <c r="L222" s="8"/>
      <c r="M222" s="8"/>
    </row>
    <row r="223" spans="1:13" outlineLevel="1">
      <c r="A223" t="s">
        <v>365</v>
      </c>
      <c r="B223" t="s">
        <v>366</v>
      </c>
      <c r="D223" s="45">
        <f>+assessment!H223</f>
        <v>3.0412231034054329E-4</v>
      </c>
      <c r="F223" s="16">
        <f>+assessment!J223</f>
        <v>15655.885347135207</v>
      </c>
      <c r="H223" s="16">
        <f t="shared" si="6"/>
        <v>-3913.9713367838017</v>
      </c>
      <c r="J223" s="16">
        <f t="shared" si="7"/>
        <v>11741.914010351406</v>
      </c>
      <c r="L223" s="8"/>
      <c r="M223" s="8"/>
    </row>
    <row r="224" spans="1:13" outlineLevel="1">
      <c r="A224" t="s">
        <v>367</v>
      </c>
      <c r="B224" t="s">
        <v>368</v>
      </c>
      <c r="D224" s="45">
        <f>+assessment!H224</f>
        <v>2.5182265198987015E-5</v>
      </c>
      <c r="F224" s="16">
        <f>+assessment!J224</f>
        <v>1296.3555889570498</v>
      </c>
      <c r="H224" s="16">
        <f t="shared" si="6"/>
        <v>-324.08889723926245</v>
      </c>
      <c r="J224" s="16">
        <f t="shared" si="7"/>
        <v>972.26669171778735</v>
      </c>
      <c r="L224" s="8"/>
      <c r="M224" s="8"/>
    </row>
    <row r="225" spans="1:13" outlineLevel="1">
      <c r="A225" t="s">
        <v>369</v>
      </c>
      <c r="B225" t="s">
        <v>370</v>
      </c>
      <c r="D225" s="45">
        <f>+assessment!H225</f>
        <v>1.0607373989545311E-5</v>
      </c>
      <c r="F225" s="16">
        <f>+assessment!J225</f>
        <v>546.05606155151804</v>
      </c>
      <c r="H225" s="16">
        <f t="shared" si="6"/>
        <v>-136.51401538787951</v>
      </c>
      <c r="J225" s="16">
        <f t="shared" si="7"/>
        <v>409.54204616363853</v>
      </c>
      <c r="L225" s="8"/>
      <c r="M225" s="8"/>
    </row>
    <row r="226" spans="1:13" outlineLevel="1">
      <c r="A226" t="s">
        <v>371</v>
      </c>
      <c r="B226" t="s">
        <v>372</v>
      </c>
      <c r="D226" s="45">
        <f>+assessment!H226</f>
        <v>6.511776504767823E-6</v>
      </c>
      <c r="F226" s="16">
        <f>+assessment!J226</f>
        <v>335.21916314083381</v>
      </c>
      <c r="H226" s="16">
        <f t="shared" si="6"/>
        <v>-83.804790785208453</v>
      </c>
      <c r="J226" s="16">
        <f t="shared" si="7"/>
        <v>251.41437235562535</v>
      </c>
      <c r="L226" s="8"/>
      <c r="M226" s="8"/>
    </row>
    <row r="227" spans="1:13" outlineLevel="1">
      <c r="A227" t="s">
        <v>373</v>
      </c>
      <c r="B227" t="s">
        <v>374</v>
      </c>
      <c r="D227" s="45">
        <f>+assessment!H227</f>
        <v>8.8643467411696843E-5</v>
      </c>
      <c r="F227" s="16">
        <f>+assessment!J227</f>
        <v>4563.2691696181419</v>
      </c>
      <c r="H227" s="16">
        <f t="shared" si="6"/>
        <v>-1140.8172924045355</v>
      </c>
      <c r="J227" s="16">
        <f t="shared" si="7"/>
        <v>3422.4518772136062</v>
      </c>
      <c r="L227" s="8"/>
      <c r="M227" s="8"/>
    </row>
    <row r="228" spans="1:13" outlineLevel="1">
      <c r="A228" t="s">
        <v>506</v>
      </c>
      <c r="B228" t="s">
        <v>507</v>
      </c>
      <c r="D228" s="45">
        <f>+assessment!H228</f>
        <v>5.9151095731747762E-6</v>
      </c>
      <c r="F228" s="16">
        <f>+assessment!J228</f>
        <v>304.50339927271227</v>
      </c>
      <c r="H228" s="16">
        <f t="shared" si="6"/>
        <v>-76.125849818178068</v>
      </c>
      <c r="J228" s="16">
        <f t="shared" si="7"/>
        <v>228.3775494545342</v>
      </c>
      <c r="L228" s="8"/>
      <c r="M228" s="8"/>
    </row>
    <row r="229" spans="1:13" outlineLevel="1">
      <c r="A229" t="s">
        <v>375</v>
      </c>
      <c r="B229" t="s">
        <v>376</v>
      </c>
      <c r="D229" s="45">
        <f>+assessment!H229</f>
        <v>1.0667678961280898E-4</v>
      </c>
      <c r="F229" s="16">
        <f>+assessment!J229</f>
        <v>5491.604958243518</v>
      </c>
      <c r="H229" s="16">
        <f t="shared" si="6"/>
        <v>-1372.9012395608795</v>
      </c>
      <c r="J229" s="16">
        <f t="shared" si="7"/>
        <v>4118.7037186826383</v>
      </c>
      <c r="L229" s="8"/>
      <c r="M229" s="8"/>
    </row>
    <row r="230" spans="1:13" outlineLevel="1">
      <c r="A230" t="s">
        <v>377</v>
      </c>
      <c r="B230" t="s">
        <v>378</v>
      </c>
      <c r="D230" s="45">
        <f>+assessment!H230</f>
        <v>9.5320719461948543E-5</v>
      </c>
      <c r="F230" s="16">
        <f>+assessment!J230</f>
        <v>4907.0068336376171</v>
      </c>
      <c r="H230" s="16">
        <f t="shared" si="6"/>
        <v>-1226.7517084094043</v>
      </c>
      <c r="J230" s="16">
        <f t="shared" si="7"/>
        <v>3680.2551252282128</v>
      </c>
      <c r="L230" s="8"/>
      <c r="M230" s="8"/>
    </row>
    <row r="231" spans="1:13" outlineLevel="1">
      <c r="A231" t="s">
        <v>379</v>
      </c>
      <c r="B231" t="s">
        <v>380</v>
      </c>
      <c r="D231" s="45">
        <f>+assessment!H231</f>
        <v>1.1680656273829198E-4</v>
      </c>
      <c r="F231" s="16">
        <f>+assessment!J231</f>
        <v>6013.0746474204489</v>
      </c>
      <c r="H231" s="16">
        <f t="shared" si="6"/>
        <v>-1503.2686618551122</v>
      </c>
      <c r="J231" s="16">
        <f t="shared" si="7"/>
        <v>4509.8059855653364</v>
      </c>
      <c r="L231" s="8"/>
      <c r="M231" s="8"/>
    </row>
    <row r="232" spans="1:13" s="42" customFormat="1" outlineLevel="1">
      <c r="A232" s="44" t="s">
        <v>560</v>
      </c>
      <c r="B232" s="44" t="s">
        <v>561</v>
      </c>
      <c r="D232" s="45">
        <f>+assessment!H232</f>
        <v>3.9083285482329113E-6</v>
      </c>
      <c r="F232" s="16">
        <f>+assessment!J232</f>
        <v>201.19649749324125</v>
      </c>
      <c r="H232" s="16">
        <f t="shared" si="6"/>
        <v>-50.299124373310313</v>
      </c>
      <c r="J232" s="16">
        <f t="shared" si="7"/>
        <v>150.89737311993093</v>
      </c>
      <c r="L232" s="8"/>
      <c r="M232" s="8"/>
    </row>
    <row r="233" spans="1:13" outlineLevel="1">
      <c r="A233" t="s">
        <v>381</v>
      </c>
      <c r="B233" t="s">
        <v>382</v>
      </c>
      <c r="D233" s="45">
        <f>+assessment!H233</f>
        <v>2.3170126084924548E-5</v>
      </c>
      <c r="F233" s="16">
        <f>+assessment!J233</f>
        <v>1192.7728585846091</v>
      </c>
      <c r="H233" s="16">
        <f t="shared" si="6"/>
        <v>-298.19321464615228</v>
      </c>
      <c r="J233" s="16">
        <f t="shared" si="7"/>
        <v>894.57964393845691</v>
      </c>
      <c r="L233" s="8"/>
      <c r="M233" s="8"/>
    </row>
    <row r="234" spans="1:13" outlineLevel="1">
      <c r="A234" t="s">
        <v>383</v>
      </c>
      <c r="B234" t="s">
        <v>384</v>
      </c>
      <c r="D234" s="45">
        <f>+assessment!H234</f>
        <v>1.887242570690618E-5</v>
      </c>
      <c r="F234" s="16">
        <f>+assessment!J234</f>
        <v>971.53192331993534</v>
      </c>
      <c r="H234" s="16">
        <f t="shared" si="6"/>
        <v>-242.88298082998384</v>
      </c>
      <c r="J234" s="16">
        <f t="shared" si="7"/>
        <v>728.64894248995154</v>
      </c>
      <c r="L234" s="8"/>
      <c r="M234" s="8"/>
    </row>
    <row r="235" spans="1:13" outlineLevel="1">
      <c r="A235" t="s">
        <v>385</v>
      </c>
      <c r="B235" t="s">
        <v>386</v>
      </c>
      <c r="D235" s="45">
        <f>+assessment!H235</f>
        <v>8.2906578819437803E-6</v>
      </c>
      <c r="F235" s="16">
        <f>+assessment!J235</f>
        <v>426.79403923603235</v>
      </c>
      <c r="H235" s="16">
        <f t="shared" si="6"/>
        <v>-106.69850980900809</v>
      </c>
      <c r="J235" s="16">
        <f t="shared" si="7"/>
        <v>320.09552942702425</v>
      </c>
      <c r="L235" s="8"/>
      <c r="M235" s="8"/>
    </row>
    <row r="236" spans="1:13" outlineLevel="1">
      <c r="A236" t="s">
        <v>387</v>
      </c>
      <c r="B236" t="s">
        <v>388</v>
      </c>
      <c r="D236" s="45">
        <f>+assessment!H236</f>
        <v>3.0814168119506992E-4</v>
      </c>
      <c r="F236" s="16">
        <f>+assessment!J236</f>
        <v>15862.798181631379</v>
      </c>
      <c r="H236" s="16">
        <f t="shared" si="6"/>
        <v>-3965.6995454078447</v>
      </c>
      <c r="J236" s="16">
        <f t="shared" si="7"/>
        <v>11897.098636223534</v>
      </c>
      <c r="L236" s="8"/>
      <c r="M236" s="8"/>
    </row>
    <row r="237" spans="1:13" outlineLevel="1">
      <c r="A237" t="s">
        <v>389</v>
      </c>
      <c r="B237" t="s">
        <v>390</v>
      </c>
      <c r="D237" s="45">
        <f>+assessment!H237</f>
        <v>1.1834125656981264E-5</v>
      </c>
      <c r="F237" s="16">
        <f>+assessment!J237</f>
        <v>609.20790145855506</v>
      </c>
      <c r="H237" s="16">
        <f t="shared" si="6"/>
        <v>-152.30197536463876</v>
      </c>
      <c r="J237" s="16">
        <f t="shared" si="7"/>
        <v>456.90592609391626</v>
      </c>
      <c r="L237" s="8"/>
      <c r="M237" s="8"/>
    </row>
    <row r="238" spans="1:13" outlineLevel="1">
      <c r="A238" t="s">
        <v>391</v>
      </c>
      <c r="B238" t="s">
        <v>392</v>
      </c>
      <c r="D238" s="45">
        <f>+assessment!H238</f>
        <v>1.4251001917524081E-4</v>
      </c>
      <c r="F238" s="16">
        <f>+assessment!J238</f>
        <v>7336.2605937305152</v>
      </c>
      <c r="H238" s="16">
        <f t="shared" si="6"/>
        <v>-1834.0651484326288</v>
      </c>
      <c r="J238" s="16">
        <f t="shared" si="7"/>
        <v>5502.1954452978862</v>
      </c>
      <c r="L238" s="8"/>
      <c r="M238" s="8"/>
    </row>
    <row r="239" spans="1:13" outlineLevel="1">
      <c r="A239" t="s">
        <v>393</v>
      </c>
      <c r="B239" t="s">
        <v>394</v>
      </c>
      <c r="D239" s="45">
        <f>+assessment!H239</f>
        <v>4.9553629327113687E-5</v>
      </c>
      <c r="F239" s="16">
        <f>+assessment!J239</f>
        <v>2550.9668738574755</v>
      </c>
      <c r="H239" s="16">
        <f t="shared" si="6"/>
        <v>-637.74171846436889</v>
      </c>
      <c r="J239" s="16">
        <f t="shared" si="7"/>
        <v>1913.2251553931067</v>
      </c>
      <c r="L239" s="8"/>
      <c r="M239" s="8"/>
    </row>
    <row r="240" spans="1:13" outlineLevel="1">
      <c r="A240" t="s">
        <v>395</v>
      </c>
      <c r="B240" t="s">
        <v>396</v>
      </c>
      <c r="D240" s="45">
        <f>+assessment!H240</f>
        <v>7.2535449961642613E-4</v>
      </c>
      <c r="F240" s="16">
        <f>+assessment!J240</f>
        <v>37340.459729203532</v>
      </c>
      <c r="H240" s="16">
        <f t="shared" si="6"/>
        <v>-9335.1149323008831</v>
      </c>
      <c r="J240" s="16">
        <f t="shared" si="7"/>
        <v>28005.344796902649</v>
      </c>
      <c r="L240" s="8"/>
      <c r="M240" s="8"/>
    </row>
    <row r="241" spans="1:13" outlineLevel="1">
      <c r="A241" t="s">
        <v>397</v>
      </c>
      <c r="B241" t="s">
        <v>398</v>
      </c>
      <c r="D241" s="45">
        <f>+assessment!H241</f>
        <v>1.1006005201058464E-4</v>
      </c>
      <c r="F241" s="16">
        <f>+assessment!J241</f>
        <v>5665.7716221082574</v>
      </c>
      <c r="H241" s="16">
        <f t="shared" si="6"/>
        <v>-1416.4429055270643</v>
      </c>
      <c r="J241" s="16">
        <f t="shared" si="7"/>
        <v>4249.3287165811926</v>
      </c>
      <c r="L241" s="8"/>
      <c r="M241" s="8"/>
    </row>
    <row r="242" spans="1:13" outlineLevel="1">
      <c r="A242" t="s">
        <v>399</v>
      </c>
      <c r="B242" t="s">
        <v>400</v>
      </c>
      <c r="D242" s="45">
        <f>+assessment!H242</f>
        <v>5.7508512416843819E-5</v>
      </c>
      <c r="F242" s="16">
        <f>+assessment!J242</f>
        <v>2960.4755924490978</v>
      </c>
      <c r="H242" s="16">
        <f t="shared" si="6"/>
        <v>-740.11889811227445</v>
      </c>
      <c r="J242" s="16">
        <f t="shared" si="7"/>
        <v>2220.3566943368232</v>
      </c>
      <c r="L242" s="8"/>
      <c r="M242" s="8"/>
    </row>
    <row r="243" spans="1:13" outlineLevel="1">
      <c r="A243" t="s">
        <v>401</v>
      </c>
      <c r="B243" t="s">
        <v>402</v>
      </c>
      <c r="D243" s="45">
        <f>+assessment!H243</f>
        <v>4.664466038890447E-4</v>
      </c>
      <c r="F243" s="16">
        <f>+assessment!J243</f>
        <v>24012.163207856385</v>
      </c>
      <c r="H243" s="16">
        <f t="shared" si="6"/>
        <v>-6003.0408019640963</v>
      </c>
      <c r="J243" s="16">
        <f t="shared" si="7"/>
        <v>18009.122405892289</v>
      </c>
      <c r="L243" s="8"/>
      <c r="M243" s="8"/>
    </row>
    <row r="244" spans="1:13" outlineLevel="1">
      <c r="A244" t="s">
        <v>403</v>
      </c>
      <c r="B244" t="s">
        <v>404</v>
      </c>
      <c r="D244" s="45">
        <f>+assessment!H244</f>
        <v>3.5260955589756885E-4</v>
      </c>
      <c r="F244" s="16">
        <f>+assessment!J244</f>
        <v>18151.955945800473</v>
      </c>
      <c r="H244" s="16">
        <f t="shared" si="6"/>
        <v>-4537.9889864501183</v>
      </c>
      <c r="J244" s="16">
        <f t="shared" si="7"/>
        <v>13613.966959350355</v>
      </c>
      <c r="L244" s="8"/>
      <c r="M244" s="8"/>
    </row>
    <row r="245" spans="1:13" outlineLevel="1">
      <c r="A245" t="s">
        <v>405</v>
      </c>
      <c r="B245" t="s">
        <v>406</v>
      </c>
      <c r="D245" s="45">
        <f>+assessment!H245</f>
        <v>6.2718618251054886E-6</v>
      </c>
      <c r="F245" s="16">
        <f>+assessment!J245</f>
        <v>322.868616698903</v>
      </c>
      <c r="H245" s="16">
        <f t="shared" si="6"/>
        <v>-80.717154174725749</v>
      </c>
      <c r="J245" s="16">
        <f t="shared" si="7"/>
        <v>242.15146252417725</v>
      </c>
      <c r="L245" s="8"/>
      <c r="M245" s="8"/>
    </row>
    <row r="246" spans="1:13" outlineLevel="1">
      <c r="A246" t="s">
        <v>407</v>
      </c>
      <c r="B246" t="s">
        <v>408</v>
      </c>
      <c r="D246" s="45">
        <f>+assessment!H246</f>
        <v>1.588562784588888E-5</v>
      </c>
      <c r="F246" s="16">
        <f>+assessment!J246</f>
        <v>817.77482205763533</v>
      </c>
      <c r="H246" s="16">
        <f t="shared" si="6"/>
        <v>-204.44370551440883</v>
      </c>
      <c r="J246" s="16">
        <f t="shared" si="7"/>
        <v>613.33111654322647</v>
      </c>
      <c r="L246" s="8"/>
      <c r="M246" s="8"/>
    </row>
    <row r="247" spans="1:13" outlineLevel="1">
      <c r="A247" t="s">
        <v>409</v>
      </c>
      <c r="B247" t="s">
        <v>410</v>
      </c>
      <c r="D247" s="45">
        <f>+assessment!H247</f>
        <v>2.1421953040857495E-4</v>
      </c>
      <c r="F247" s="16">
        <f>+assessment!J247</f>
        <v>11027.788140364823</v>
      </c>
      <c r="H247" s="16">
        <f t="shared" si="6"/>
        <v>-2756.9470350912056</v>
      </c>
      <c r="J247" s="16">
        <f t="shared" si="7"/>
        <v>8270.8411052736174</v>
      </c>
      <c r="L247" s="8"/>
      <c r="M247" s="8"/>
    </row>
    <row r="248" spans="1:13" outlineLevel="1">
      <c r="A248" t="s">
        <v>411</v>
      </c>
      <c r="B248" t="s">
        <v>412</v>
      </c>
      <c r="D248" s="45">
        <f>+assessment!H248</f>
        <v>1.3319774966667586E-5</v>
      </c>
      <c r="F248" s="16">
        <f>+assessment!J248</f>
        <v>685.6875100491086</v>
      </c>
      <c r="H248" s="16">
        <f t="shared" si="6"/>
        <v>-171.42187751227715</v>
      </c>
      <c r="J248" s="16">
        <f t="shared" si="7"/>
        <v>514.26563253683139</v>
      </c>
      <c r="L248" s="8"/>
      <c r="M248" s="8"/>
    </row>
    <row r="249" spans="1:13" outlineLevel="1">
      <c r="A249" t="s">
        <v>413</v>
      </c>
      <c r="B249" t="s">
        <v>414</v>
      </c>
      <c r="D249" s="45">
        <f>+assessment!H249</f>
        <v>1.4509276392684479E-5</v>
      </c>
      <c r="F249" s="16">
        <f>+assessment!J249</f>
        <v>746.92174809340531</v>
      </c>
      <c r="H249" s="16">
        <f t="shared" si="6"/>
        <v>-186.73043702335133</v>
      </c>
      <c r="J249" s="16">
        <f t="shared" si="7"/>
        <v>560.19131107005398</v>
      </c>
      <c r="L249" s="8"/>
      <c r="M249" s="8"/>
    </row>
    <row r="250" spans="1:13" outlineLevel="1">
      <c r="A250" t="s">
        <v>415</v>
      </c>
      <c r="B250" t="s">
        <v>416</v>
      </c>
      <c r="D250" s="45">
        <f>+assessment!H250</f>
        <v>7.6143915284167203E-5</v>
      </c>
      <c r="F250" s="16">
        <f>+assessment!J250</f>
        <v>3919.8058381051833</v>
      </c>
      <c r="H250" s="16">
        <f t="shared" si="6"/>
        <v>-979.95145952629582</v>
      </c>
      <c r="J250" s="16">
        <f t="shared" si="7"/>
        <v>2939.8543785788875</v>
      </c>
      <c r="L250" s="8"/>
      <c r="M250" s="8"/>
    </row>
    <row r="251" spans="1:13" outlineLevel="1">
      <c r="A251" t="s">
        <v>417</v>
      </c>
      <c r="B251" t="s">
        <v>418</v>
      </c>
      <c r="D251" s="45">
        <f>+assessment!H251</f>
        <v>4.6240095070451489E-5</v>
      </c>
      <c r="F251" s="16">
        <f>+assessment!J251</f>
        <v>2380.389738763311</v>
      </c>
      <c r="H251" s="16">
        <f t="shared" si="6"/>
        <v>-595.09743469082775</v>
      </c>
      <c r="J251" s="16">
        <f t="shared" si="7"/>
        <v>1785.2923040724831</v>
      </c>
      <c r="L251" s="8"/>
      <c r="M251" s="8"/>
    </row>
    <row r="252" spans="1:13" outlineLevel="1">
      <c r="A252" t="s">
        <v>419</v>
      </c>
      <c r="B252" t="s">
        <v>420</v>
      </c>
      <c r="D252" s="45">
        <f>+assessment!H252</f>
        <v>1.3995931783865906E-4</v>
      </c>
      <c r="F252" s="16">
        <f>+assessment!J252</f>
        <v>7204.9532666370424</v>
      </c>
      <c r="H252" s="16">
        <f t="shared" si="6"/>
        <v>-1801.2383166592606</v>
      </c>
      <c r="J252" s="16">
        <f t="shared" si="7"/>
        <v>5403.7149499777815</v>
      </c>
      <c r="L252" s="8"/>
      <c r="M252" s="8"/>
    </row>
    <row r="253" spans="1:13" outlineLevel="1">
      <c r="A253" t="s">
        <v>421</v>
      </c>
      <c r="B253" t="s">
        <v>422</v>
      </c>
      <c r="D253" s="45">
        <f>+assessment!H253</f>
        <v>3.2654314982164616E-6</v>
      </c>
      <c r="F253" s="16">
        <f>+assessment!J253</f>
        <v>168.10085747328188</v>
      </c>
      <c r="H253" s="16">
        <f t="shared" si="6"/>
        <v>-42.025214368320469</v>
      </c>
      <c r="J253" s="16">
        <f t="shared" si="7"/>
        <v>126.07564310496142</v>
      </c>
      <c r="L253" s="8"/>
      <c r="M253" s="8"/>
    </row>
    <row r="254" spans="1:13" outlineLevel="1">
      <c r="A254" t="s">
        <v>423</v>
      </c>
      <c r="B254" t="s">
        <v>424</v>
      </c>
      <c r="D254" s="45">
        <f>+assessment!H254</f>
        <v>7.1099904143071913E-5</v>
      </c>
      <c r="F254" s="16">
        <f>+assessment!J254</f>
        <v>3660.1456374897302</v>
      </c>
      <c r="H254" s="16">
        <f t="shared" si="6"/>
        <v>-915.03640937243256</v>
      </c>
      <c r="J254" s="16">
        <f t="shared" si="7"/>
        <v>2745.1092281172978</v>
      </c>
      <c r="L254" s="8"/>
      <c r="M254" s="8"/>
    </row>
    <row r="255" spans="1:13" outlineLevel="1">
      <c r="A255" t="s">
        <v>425</v>
      </c>
      <c r="B255" t="s">
        <v>426</v>
      </c>
      <c r="D255" s="45">
        <f>+assessment!H255</f>
        <v>5.5066475628192133E-6</v>
      </c>
      <c r="F255" s="16">
        <f>+assessment!J255</f>
        <v>283.47621979473718</v>
      </c>
      <c r="H255" s="16">
        <f t="shared" si="6"/>
        <v>-70.869054948684294</v>
      </c>
      <c r="J255" s="16">
        <f t="shared" si="7"/>
        <v>212.60716484605288</v>
      </c>
      <c r="L255" s="8"/>
      <c r="M255" s="8"/>
    </row>
    <row r="256" spans="1:13" outlineLevel="1">
      <c r="A256" t="s">
        <v>427</v>
      </c>
      <c r="B256" t="s">
        <v>428</v>
      </c>
      <c r="D256" s="45">
        <f>+assessment!H256</f>
        <v>1.4953216843394845E-4</v>
      </c>
      <c r="F256" s="16">
        <f>+assessment!J256</f>
        <v>7697.7531904482412</v>
      </c>
      <c r="H256" s="16">
        <f t="shared" si="6"/>
        <v>-1924.4382976120603</v>
      </c>
      <c r="J256" s="16">
        <f t="shared" si="7"/>
        <v>5773.3148928361807</v>
      </c>
      <c r="L256" s="8"/>
      <c r="M256" s="8"/>
    </row>
    <row r="257" spans="1:13" outlineLevel="1">
      <c r="A257" t="s">
        <v>429</v>
      </c>
      <c r="B257" t="s">
        <v>430</v>
      </c>
      <c r="D257" s="45">
        <f>+assessment!H257</f>
        <v>4.3392487209790274E-6</v>
      </c>
      <c r="F257" s="16">
        <f>+assessment!J257</f>
        <v>223.37979871414319</v>
      </c>
      <c r="H257" s="16">
        <f t="shared" si="6"/>
        <v>-55.844949678535798</v>
      </c>
      <c r="J257" s="16">
        <f t="shared" si="7"/>
        <v>167.53484903560741</v>
      </c>
      <c r="L257" s="8"/>
      <c r="M257" s="8"/>
    </row>
    <row r="258" spans="1:13" outlineLevel="1">
      <c r="A258" s="42" t="s">
        <v>563</v>
      </c>
      <c r="B258" s="42" t="s">
        <v>564</v>
      </c>
      <c r="D258" s="45">
        <f>+assessment!H258</f>
        <v>2.7614800406054854E-5</v>
      </c>
      <c r="F258" s="16">
        <f>+assessment!J258</f>
        <v>1421.5798523860617</v>
      </c>
      <c r="H258" s="16">
        <f t="shared" si="6"/>
        <v>-355.39496309651543</v>
      </c>
      <c r="J258" s="16">
        <f t="shared" si="7"/>
        <v>1066.1848892895464</v>
      </c>
      <c r="L258" s="8"/>
      <c r="M258" s="8"/>
    </row>
    <row r="259" spans="1:13" outlineLevel="1">
      <c r="A259" t="s">
        <v>431</v>
      </c>
      <c r="B259" t="s">
        <v>432</v>
      </c>
      <c r="D259" s="45">
        <f>+assessment!H259</f>
        <v>9.5268492311192067E-6</v>
      </c>
      <c r="F259" s="16">
        <f>+assessment!J259</f>
        <v>490.43182367920406</v>
      </c>
      <c r="H259" s="16">
        <f t="shared" si="6"/>
        <v>-122.60795591980101</v>
      </c>
      <c r="J259" s="16">
        <f t="shared" si="7"/>
        <v>367.82386775940302</v>
      </c>
      <c r="L259" s="8"/>
      <c r="M259" s="8"/>
    </row>
    <row r="260" spans="1:13" outlineLevel="1">
      <c r="A260" t="s">
        <v>433</v>
      </c>
      <c r="B260" t="s">
        <v>434</v>
      </c>
      <c r="D260" s="45">
        <f>+assessment!H260</f>
        <v>1.0845702257220666E-5</v>
      </c>
      <c r="F260" s="16">
        <f>+assessment!J260</f>
        <v>558.32494123196182</v>
      </c>
      <c r="H260" s="16">
        <f t="shared" si="6"/>
        <v>-139.58123530799045</v>
      </c>
      <c r="J260" s="16">
        <f t="shared" si="7"/>
        <v>418.74370592397133</v>
      </c>
      <c r="L260" s="8"/>
      <c r="M260" s="8"/>
    </row>
    <row r="261" spans="1:13">
      <c r="B261" t="s">
        <v>478</v>
      </c>
      <c r="D261" s="3">
        <f>SUBTOTAL(9,D139:D260)</f>
        <v>1.7189867099155213E-2</v>
      </c>
      <c r="F261" s="16">
        <f>SUBTOTAL(9,F139:F260)</f>
        <v>884915.63849923876</v>
      </c>
      <c r="H261" s="16">
        <f>SUBTOTAL(9,H139:H260)</f>
        <v>-221228.90962480969</v>
      </c>
      <c r="J261" s="16">
        <f>SUBTOTAL(9,J139:J260)</f>
        <v>663686.72887442925</v>
      </c>
      <c r="L261" s="8"/>
      <c r="M261" s="8"/>
    </row>
    <row r="262" spans="1:13">
      <c r="D262" s="7"/>
      <c r="F262" s="20"/>
      <c r="H262" s="20"/>
      <c r="J262" s="20"/>
    </row>
    <row r="263" spans="1:13">
      <c r="D263" s="8">
        <f>SUBTOTAL(9,D4:D262)</f>
        <v>0.99999999999999956</v>
      </c>
      <c r="F263" s="16">
        <f>SUBTOTAL(9,F4:F262)</f>
        <v>51478911.000000007</v>
      </c>
      <c r="H263" s="16">
        <f>SUBTOTAL(9,H4:H262)</f>
        <v>-12869727.750000002</v>
      </c>
      <c r="J263" s="16">
        <f>SUBTOTAL(9,J4:J262)</f>
        <v>38609183.249999993</v>
      </c>
    </row>
    <row r="264" spans="1:13">
      <c r="F264" s="16"/>
    </row>
    <row r="265" spans="1:13">
      <c r="F265" s="16"/>
    </row>
    <row r="266" spans="1:13">
      <c r="D266" s="30" t="s">
        <v>568</v>
      </c>
      <c r="F266" s="16">
        <f>assessment!J266</f>
        <v>40000000</v>
      </c>
      <c r="H266" s="16">
        <f>+$H$263*(F266/$F$271)</f>
        <v>-10000000.000000002</v>
      </c>
      <c r="J266" s="16">
        <f>SUM(F266:H266)</f>
        <v>30000000</v>
      </c>
    </row>
    <row r="267" spans="1:13">
      <c r="D267" s="9" t="s">
        <v>502</v>
      </c>
      <c r="F267" s="16">
        <f>assessment!J267</f>
        <v>-2000000</v>
      </c>
      <c r="H267" s="16">
        <f>+$H$263*(F267/$F$271)</f>
        <v>500000.00000000006</v>
      </c>
      <c r="J267" s="16">
        <f>SUM(F267:H267)</f>
        <v>-1500000</v>
      </c>
    </row>
    <row r="268" spans="1:13">
      <c r="D268" s="30" t="s">
        <v>557</v>
      </c>
      <c r="F268" s="16">
        <f>assessment!J268</f>
        <v>13778911</v>
      </c>
      <c r="H268" s="16">
        <f>+$H$263*(F268/$F$271)</f>
        <v>-3444727.7500000005</v>
      </c>
      <c r="J268" s="16">
        <f>SUM(F268:H268)</f>
        <v>10334183.25</v>
      </c>
    </row>
    <row r="269" spans="1:13">
      <c r="D269" s="9" t="s">
        <v>502</v>
      </c>
      <c r="F269" s="16">
        <f>assessment!J269</f>
        <v>-300000</v>
      </c>
      <c r="H269" s="16">
        <f>+$H$263*(F269/$F$271)</f>
        <v>75000.000000000015</v>
      </c>
      <c r="J269" s="16">
        <f>SUM(F269:H269)</f>
        <v>-225000</v>
      </c>
    </row>
    <row r="270" spans="1:13">
      <c r="F270" s="16"/>
      <c r="H270" s="16"/>
    </row>
    <row r="271" spans="1:13" ht="13.5" thickBot="1">
      <c r="F271" s="17">
        <f>SUM(F266:F270)</f>
        <v>51478911</v>
      </c>
      <c r="H271" s="17">
        <f>SUM(H266:H270)</f>
        <v>-12869727.750000002</v>
      </c>
      <c r="J271" s="17">
        <f>SUM(J266:J270)</f>
        <v>38609183.25</v>
      </c>
    </row>
    <row r="272" spans="1:13" ht="13.5" thickTop="1"/>
    <row r="274" spans="6:6">
      <c r="F274" s="16"/>
    </row>
    <row r="275" spans="6:6">
      <c r="F275" s="16"/>
    </row>
    <row r="276" spans="6:6">
      <c r="F276" s="16"/>
    </row>
    <row r="277" spans="6:6">
      <c r="F277" s="16"/>
    </row>
    <row r="278" spans="6:6">
      <c r="F278" s="16"/>
    </row>
    <row r="280" spans="6:6">
      <c r="F280" s="16"/>
    </row>
  </sheetData>
  <phoneticPr fontId="7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2021  Assessment Initial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283"/>
  <sheetViews>
    <sheetView tabSelected="1" zoomScaleNormal="100" workbookViewId="0">
      <pane xSplit="2" ySplit="3" topLeftCell="C258" activePane="bottomRight" state="frozen"/>
      <selection activeCell="D52" sqref="D52"/>
      <selection pane="topRight" activeCell="D52" sqref="D52"/>
      <selection pane="bottomLeft" activeCell="D52" sqref="D52"/>
      <selection pane="bottomRight" activeCell="E272" sqref="E272"/>
    </sheetView>
  </sheetViews>
  <sheetFormatPr defaultRowHeight="12.75" outlineLevelRow="1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style="44" customWidth="1"/>
    <col min="9" max="9" width="2.28515625" customWidth="1"/>
    <col min="10" max="10" width="13.140625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44" customWidth="1"/>
    <col min="16" max="16" width="14.7109375" bestFit="1" customWidth="1"/>
    <col min="17" max="17" width="1.5703125" customWidth="1"/>
    <col min="18" max="18" width="10" style="44" customWidth="1"/>
    <col min="19" max="19" width="10.140625" customWidth="1"/>
    <col min="20" max="20" width="1.5703125" customWidth="1"/>
    <col min="21" max="21" width="6.42578125" customWidth="1"/>
    <col min="22" max="22" width="9.140625" style="86"/>
  </cols>
  <sheetData>
    <row r="1" spans="1:24">
      <c r="F1" s="1" t="s">
        <v>451</v>
      </c>
      <c r="H1" s="1" t="s">
        <v>0</v>
      </c>
      <c r="J1" s="1"/>
      <c r="O1" s="1" t="s">
        <v>549</v>
      </c>
      <c r="R1" s="1" t="s">
        <v>549</v>
      </c>
    </row>
    <row r="2" spans="1:24">
      <c r="A2" s="19" t="s">
        <v>455</v>
      </c>
      <c r="B2" s="19"/>
      <c r="C2" s="1" t="s">
        <v>503</v>
      </c>
      <c r="D2" s="1" t="s">
        <v>464</v>
      </c>
      <c r="E2" s="1" t="s">
        <v>463</v>
      </c>
      <c r="F2" s="1" t="s">
        <v>452</v>
      </c>
      <c r="H2" s="1" t="s">
        <v>3</v>
      </c>
      <c r="J2" s="1" t="s">
        <v>3</v>
      </c>
      <c r="L2" s="1" t="s">
        <v>4</v>
      </c>
      <c r="O2" s="1" t="s">
        <v>573</v>
      </c>
      <c r="R2" s="1" t="s">
        <v>573</v>
      </c>
    </row>
    <row r="3" spans="1:24">
      <c r="A3" s="11" t="s">
        <v>453</v>
      </c>
      <c r="B3" s="11" t="s">
        <v>454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461</v>
      </c>
      <c r="Q3" s="11"/>
      <c r="R3" s="11" t="s">
        <v>5</v>
      </c>
      <c r="S3" s="11" t="s">
        <v>461</v>
      </c>
      <c r="T3" s="11"/>
      <c r="U3" s="11"/>
      <c r="V3" s="87"/>
      <c r="W3" s="11"/>
      <c r="X3" s="11"/>
    </row>
    <row r="4" spans="1:24" ht="6.75" customHeight="1">
      <c r="C4" s="3"/>
      <c r="D4" s="3"/>
      <c r="E4" s="3"/>
      <c r="F4" s="3"/>
      <c r="H4" s="82"/>
      <c r="J4" s="5"/>
      <c r="O4" s="37"/>
      <c r="R4" s="37"/>
    </row>
    <row r="5" spans="1:24">
      <c r="A5" t="s">
        <v>7</v>
      </c>
      <c r="B5" t="s">
        <v>510</v>
      </c>
      <c r="C5" s="3">
        <f>+payroll!G5</f>
        <v>2.9039970901138285E-3</v>
      </c>
      <c r="D5" s="3">
        <f>+IFR!T5</f>
        <v>2.7945820574961505E-3</v>
      </c>
      <c r="E5" s="3">
        <f>+claims!R5</f>
        <v>1.0275324619136993E-4</v>
      </c>
      <c r="F5" s="3">
        <f>+costs!L5</f>
        <v>1.8912679089517378E-4</v>
      </c>
      <c r="H5" s="47">
        <f>(C5*$C$3)+(D5*$D$3)+(E5*$E$3)+(F5*$F$3)</f>
        <v>8.4121145491705706E-4</v>
      </c>
      <c r="J5" s="16">
        <f t="shared" ref="J5:J36" si="0">(+H5*$J$271)</f>
        <v>43304.649619855692</v>
      </c>
      <c r="L5" s="6">
        <f>+J5/payroll!F5</f>
        <v>1.5128744404922661E-3</v>
      </c>
      <c r="O5" s="16">
        <v>42490.068614175805</v>
      </c>
      <c r="P5" s="16">
        <f t="shared" ref="P5:P68" si="1">+J5-O5</f>
        <v>814.58100567988731</v>
      </c>
      <c r="R5" s="47">
        <v>8.4558447750141387E-4</v>
      </c>
      <c r="S5" s="3">
        <f t="shared" ref="S5:S68" si="2">+H5-R5</f>
        <v>-4.3730225843568093E-6</v>
      </c>
    </row>
    <row r="6" spans="1:24">
      <c r="A6" t="s">
        <v>8</v>
      </c>
      <c r="B6" t="s">
        <v>511</v>
      </c>
      <c r="C6" s="45">
        <f>+payroll!G6</f>
        <v>3.2818882386998552E-3</v>
      </c>
      <c r="D6" s="45">
        <f>+IFR!T6</f>
        <v>4.2868022741329509E-3</v>
      </c>
      <c r="E6" s="45">
        <f>+claims!R6</f>
        <v>5.1376623095684963E-5</v>
      </c>
      <c r="F6" s="45">
        <f>+costs!L6</f>
        <v>8.8414429341562083E-5</v>
      </c>
      <c r="H6" s="47">
        <f t="shared" ref="H6:H69" si="3">(C6*$C$3)+(D6*$D$3)+(E6*$E$3)+(F6*$F$3)</f>
        <v>1.0068414651733908E-3</v>
      </c>
      <c r="J6" s="16">
        <f t="shared" si="0"/>
        <v>51831.102176770582</v>
      </c>
      <c r="L6" s="46">
        <f>+J6/payroll!F6</f>
        <v>1.6022533566099801E-3</v>
      </c>
      <c r="O6" s="16">
        <v>46747.118381785993</v>
      </c>
      <c r="P6" s="16">
        <f t="shared" si="1"/>
        <v>5083.9837949845896</v>
      </c>
      <c r="R6" s="47">
        <v>9.3030298516325429E-4</v>
      </c>
      <c r="S6" s="45">
        <f t="shared" si="2"/>
        <v>7.6538480010136475E-5</v>
      </c>
    </row>
    <row r="7" spans="1:24">
      <c r="A7" t="s">
        <v>9</v>
      </c>
      <c r="B7" t="s">
        <v>10</v>
      </c>
      <c r="C7" s="45">
        <f>+payroll!G7</f>
        <v>2.8475835457847111E-3</v>
      </c>
      <c r="D7" s="45">
        <f>+IFR!T7</f>
        <v>2.1994038065063269E-3</v>
      </c>
      <c r="E7" s="45">
        <f>+claims!R7</f>
        <v>1.0275324619136993E-4</v>
      </c>
      <c r="F7" s="45">
        <f>+costs!L7</f>
        <v>3.2625441574785519E-4</v>
      </c>
      <c r="H7" s="47">
        <f t="shared" si="3"/>
        <v>8.4203905541379827E-4</v>
      </c>
      <c r="J7" s="16">
        <f t="shared" si="0"/>
        <v>43347.253592170986</v>
      </c>
      <c r="L7" s="46">
        <f>+J7/payroll!F7</f>
        <v>1.5443639139664086E-3</v>
      </c>
      <c r="O7" s="16">
        <v>40401.623128067549</v>
      </c>
      <c r="P7" s="16">
        <f t="shared" si="1"/>
        <v>2945.6304641034367</v>
      </c>
      <c r="R7" s="47">
        <v>8.0402283397486361E-4</v>
      </c>
      <c r="S7" s="45">
        <f t="shared" si="2"/>
        <v>3.8016221438934663E-5</v>
      </c>
    </row>
    <row r="8" spans="1:24">
      <c r="A8" t="s">
        <v>11</v>
      </c>
      <c r="B8" t="s">
        <v>12</v>
      </c>
      <c r="C8" s="45">
        <f>+payroll!G8</f>
        <v>1.2906083481653671E-3</v>
      </c>
      <c r="D8" s="45">
        <f>+IFR!T8</f>
        <v>7.2190594111402352E-4</v>
      </c>
      <c r="E8" s="45">
        <f>+claims!R8</f>
        <v>0</v>
      </c>
      <c r="F8" s="45">
        <f>+costs!L8</f>
        <v>0</v>
      </c>
      <c r="H8" s="47">
        <f t="shared" si="3"/>
        <v>2.5156428615992385E-4</v>
      </c>
      <c r="J8" s="16">
        <f t="shared" si="0"/>
        <v>12950.255498005252</v>
      </c>
      <c r="L8" s="46">
        <f>+J8/payroll!F8</f>
        <v>1.0180014586715577E-3</v>
      </c>
      <c r="O8" s="16">
        <v>13482.381497761291</v>
      </c>
      <c r="P8" s="16">
        <f t="shared" si="1"/>
        <v>-532.12599975603916</v>
      </c>
      <c r="R8" s="47">
        <v>2.6830958118188842E-4</v>
      </c>
      <c r="S8" s="45">
        <f t="shared" si="2"/>
        <v>-1.6745295021964571E-5</v>
      </c>
    </row>
    <row r="9" spans="1:24">
      <c r="A9" t="s">
        <v>13</v>
      </c>
      <c r="B9" t="s">
        <v>14</v>
      </c>
      <c r="C9" s="45">
        <f>+payroll!G9</f>
        <v>1.269702698581075E-4</v>
      </c>
      <c r="D9" s="45">
        <f>+IFR!T9</f>
        <v>1.2386316024404868E-4</v>
      </c>
      <c r="E9" s="45">
        <f>+claims!R9</f>
        <v>0</v>
      </c>
      <c r="F9" s="45">
        <f>+costs!L9</f>
        <v>0</v>
      </c>
      <c r="H9" s="47">
        <f t="shared" si="3"/>
        <v>3.1354178762769519E-5</v>
      </c>
      <c r="J9" s="16">
        <f t="shared" si="0"/>
        <v>1614.0789780067021</v>
      </c>
      <c r="L9" s="46">
        <f>+J9/payroll!F9</f>
        <v>1.2896957601210672E-3</v>
      </c>
      <c r="O9" s="16">
        <v>1653.9717814688727</v>
      </c>
      <c r="P9" s="16">
        <f t="shared" si="1"/>
        <v>-39.892803462170605</v>
      </c>
      <c r="R9" s="47">
        <v>3.291528844857734E-5</v>
      </c>
      <c r="S9" s="45">
        <f t="shared" si="2"/>
        <v>-1.5611096858078209E-6</v>
      </c>
    </row>
    <row r="10" spans="1:24">
      <c r="A10" t="s">
        <v>15</v>
      </c>
      <c r="B10" t="s">
        <v>16</v>
      </c>
      <c r="C10" s="45">
        <f>+payroll!G10</f>
        <v>2.1406265852411016E-4</v>
      </c>
      <c r="D10" s="45">
        <f>+IFR!T10</f>
        <v>1.471791011289987E-4</v>
      </c>
      <c r="E10" s="45">
        <f>+claims!R10</f>
        <v>0</v>
      </c>
      <c r="F10" s="45">
        <f>+costs!L10</f>
        <v>0</v>
      </c>
      <c r="H10" s="47">
        <f t="shared" si="3"/>
        <v>4.5155219956638607E-5</v>
      </c>
      <c r="J10" s="16">
        <f t="shared" si="0"/>
        <v>2324.5415493332225</v>
      </c>
      <c r="L10" s="46">
        <f>+J10/payroll!F10</f>
        <v>1.1016938674498821E-3</v>
      </c>
      <c r="O10" s="16">
        <v>2461.7367983784602</v>
      </c>
      <c r="P10" s="16">
        <f t="shared" si="1"/>
        <v>-137.19524904523769</v>
      </c>
      <c r="R10" s="47">
        <v>4.899042275748122E-5</v>
      </c>
      <c r="S10" s="45">
        <f t="shared" si="2"/>
        <v>-3.8352028008426133E-6</v>
      </c>
    </row>
    <row r="11" spans="1:24">
      <c r="A11" t="s">
        <v>17</v>
      </c>
      <c r="B11" t="s">
        <v>18</v>
      </c>
      <c r="C11" s="45">
        <f>+payroll!G11</f>
        <v>6.7219348603762016E-4</v>
      </c>
      <c r="D11" s="45">
        <f>+IFR!T11</f>
        <v>4.1584535709757967E-4</v>
      </c>
      <c r="E11" s="45">
        <f>+claims!R11</f>
        <v>5.1376623095684963E-5</v>
      </c>
      <c r="F11" s="45">
        <f>+costs!L11</f>
        <v>4.2095416555108762E-5</v>
      </c>
      <c r="H11" s="47">
        <f t="shared" si="3"/>
        <v>1.6896859878931799E-4</v>
      </c>
      <c r="J11" s="16">
        <f t="shared" si="0"/>
        <v>8698.319458870008</v>
      </c>
      <c r="L11" s="46">
        <f>+J11/payroll!F11</f>
        <v>1.3128212192568399E-3</v>
      </c>
      <c r="O11" s="16">
        <v>8089.5644129425673</v>
      </c>
      <c r="P11" s="16">
        <f t="shared" si="1"/>
        <v>608.75504592744073</v>
      </c>
      <c r="R11" s="47">
        <v>1.6098844554583591E-4</v>
      </c>
      <c r="S11" s="45">
        <f t="shared" si="2"/>
        <v>7.9801532434820737E-6</v>
      </c>
    </row>
    <row r="12" spans="1:24">
      <c r="A12" t="s">
        <v>19</v>
      </c>
      <c r="B12" t="s">
        <v>20</v>
      </c>
      <c r="C12" s="45">
        <f>+payroll!G12</f>
        <v>1.2214756989543466E-4</v>
      </c>
      <c r="D12" s="45">
        <f>+IFR!T12</f>
        <v>1.0392247937292002E-4</v>
      </c>
      <c r="E12" s="45">
        <f>+claims!R12</f>
        <v>0</v>
      </c>
      <c r="F12" s="45">
        <f>+costs!L12</f>
        <v>0</v>
      </c>
      <c r="H12" s="47">
        <f t="shared" si="3"/>
        <v>2.8258756158544335E-5</v>
      </c>
      <c r="J12" s="16">
        <f t="shared" si="0"/>
        <v>1454.7299932564058</v>
      </c>
      <c r="L12" s="46">
        <f>+J12/payroll!F12</f>
        <v>1.2082647218149979E-3</v>
      </c>
      <c r="O12" s="16">
        <v>1441.8978095290231</v>
      </c>
      <c r="P12" s="16">
        <f t="shared" si="1"/>
        <v>12.832183727382699</v>
      </c>
      <c r="R12" s="47">
        <v>2.86948561310221E-5</v>
      </c>
      <c r="S12" s="45">
        <f t="shared" si="2"/>
        <v>-4.3609997247776581E-7</v>
      </c>
    </row>
    <row r="13" spans="1:24">
      <c r="A13" t="s">
        <v>21</v>
      </c>
      <c r="B13" t="s">
        <v>22</v>
      </c>
      <c r="C13" s="45">
        <f>+payroll!G13</f>
        <v>6.3359842674698256E-4</v>
      </c>
      <c r="D13" s="45">
        <f>+IFR!T13</f>
        <v>3.6188560819240979E-4</v>
      </c>
      <c r="E13" s="45">
        <f>+claims!R13</f>
        <v>0</v>
      </c>
      <c r="F13" s="45">
        <f>+costs!L13</f>
        <v>0</v>
      </c>
      <c r="H13" s="47">
        <f t="shared" si="3"/>
        <v>1.2443550436742404E-4</v>
      </c>
      <c r="J13" s="16">
        <f t="shared" si="0"/>
        <v>6405.804254570734</v>
      </c>
      <c r="L13" s="46">
        <f>+J13/payroll!F13</f>
        <v>1.0257088597806015E-3</v>
      </c>
      <c r="O13" s="16">
        <v>6390.76846901933</v>
      </c>
      <c r="P13" s="16">
        <f t="shared" si="1"/>
        <v>15.035785551403933</v>
      </c>
      <c r="R13" s="47">
        <v>1.2718112238833444E-4</v>
      </c>
      <c r="S13" s="45">
        <f t="shared" si="2"/>
        <v>-2.7456180209103963E-6</v>
      </c>
    </row>
    <row r="14" spans="1:24">
      <c r="A14" t="s">
        <v>23</v>
      </c>
      <c r="B14" t="s">
        <v>24</v>
      </c>
      <c r="C14" s="45">
        <f>+payroll!G14</f>
        <v>1.793732613018634E-3</v>
      </c>
      <c r="D14" s="45">
        <f>+IFR!T14</f>
        <v>1.1868258023599266E-3</v>
      </c>
      <c r="E14" s="45">
        <f>+claims!R14</f>
        <v>3.5963636166979479E-4</v>
      </c>
      <c r="F14" s="45">
        <f>+costs!L14</f>
        <v>1.093150015488879E-3</v>
      </c>
      <c r="H14" s="47">
        <f t="shared" si="3"/>
        <v>1.0824052654661168E-3</v>
      </c>
      <c r="J14" s="16">
        <f t="shared" si="0"/>
        <v>55721.0443268616</v>
      </c>
      <c r="L14" s="46">
        <f>+J14/payroll!F14</f>
        <v>3.1515636048429566E-3</v>
      </c>
      <c r="O14" s="16">
        <v>38070.781491656264</v>
      </c>
      <c r="P14" s="16">
        <f t="shared" si="1"/>
        <v>17650.262835205336</v>
      </c>
      <c r="R14" s="47">
        <v>7.5763732386519478E-4</v>
      </c>
      <c r="S14" s="45">
        <f t="shared" si="2"/>
        <v>3.2476794160092202E-4</v>
      </c>
    </row>
    <row r="15" spans="1:24">
      <c r="A15" t="s">
        <v>25</v>
      </c>
      <c r="B15" t="s">
        <v>26</v>
      </c>
      <c r="C15" s="45">
        <f>+payroll!G15</f>
        <v>4.007113918964427E-5</v>
      </c>
      <c r="D15" s="45">
        <f>+IFR!T15</f>
        <v>2.109537508638334E-5</v>
      </c>
      <c r="E15" s="45">
        <f>+claims!R15</f>
        <v>0</v>
      </c>
      <c r="F15" s="45">
        <f>+costs!L15</f>
        <v>0</v>
      </c>
      <c r="H15" s="47">
        <f t="shared" si="3"/>
        <v>7.6458142845034513E-6</v>
      </c>
      <c r="J15" s="16">
        <f t="shared" si="0"/>
        <v>393.59819307448186</v>
      </c>
      <c r="L15" s="46">
        <f>+J15/payroll!F15</f>
        <v>9.9651981850415114E-4</v>
      </c>
      <c r="O15" s="16">
        <v>378.88116327881636</v>
      </c>
      <c r="P15" s="16">
        <f t="shared" si="1"/>
        <v>14.717029795665496</v>
      </c>
      <c r="R15" s="47">
        <v>7.5400214905597952E-6</v>
      </c>
      <c r="S15" s="45">
        <f t="shared" si="2"/>
        <v>1.0579279394365602E-7</v>
      </c>
    </row>
    <row r="16" spans="1:24">
      <c r="A16" t="s">
        <v>543</v>
      </c>
      <c r="B16" t="s">
        <v>569</v>
      </c>
      <c r="C16" s="45">
        <f>+payroll!G16</f>
        <v>1.0736847235020477E-4</v>
      </c>
      <c r="D16" s="45">
        <f>+IFR!T16</f>
        <v>7.9873751774443017E-5</v>
      </c>
      <c r="E16" s="45">
        <f>+claims!R16</f>
        <v>0</v>
      </c>
      <c r="F16" s="45">
        <f>+costs!L16</f>
        <v>0</v>
      </c>
      <c r="H16" s="47">
        <f t="shared" si="3"/>
        <v>2.3405278015580972E-5</v>
      </c>
      <c r="J16" s="16">
        <f t="shared" si="0"/>
        <v>1204.8782238943495</v>
      </c>
      <c r="L16" s="46">
        <f>+J16/payroll!F16</f>
        <v>1.1384944421534522E-3</v>
      </c>
      <c r="O16" s="16">
        <v>1180.7645129389625</v>
      </c>
      <c r="P16" s="16">
        <f t="shared" si="1"/>
        <v>24.113710955386978</v>
      </c>
      <c r="R16" s="47">
        <v>2.3498106176100631E-5</v>
      </c>
      <c r="S16" s="45">
        <f t="shared" si="2"/>
        <v>-9.2828160519658803E-8</v>
      </c>
    </row>
    <row r="17" spans="1:19">
      <c r="A17" t="s">
        <v>27</v>
      </c>
      <c r="B17" t="s">
        <v>512</v>
      </c>
      <c r="C17" s="45">
        <f>+payroll!G17</f>
        <v>4.6554689650104317E-4</v>
      </c>
      <c r="D17" s="45">
        <f>+IFR!T17</f>
        <v>2.210573252473117E-4</v>
      </c>
      <c r="E17" s="45">
        <f>+claims!R17</f>
        <v>0</v>
      </c>
      <c r="F17" s="45">
        <f>+costs!L17</f>
        <v>0</v>
      </c>
      <c r="H17" s="47">
        <f t="shared" si="3"/>
        <v>8.5825527718544359E-5</v>
      </c>
      <c r="J17" s="16">
        <f t="shared" si="0"/>
        <v>4418.2047029509777</v>
      </c>
      <c r="L17" s="46">
        <f>+J17/payroll!F17</f>
        <v>9.6282405320201618E-4</v>
      </c>
      <c r="O17" s="16">
        <v>4391.5998262738749</v>
      </c>
      <c r="P17" s="16">
        <f t="shared" si="1"/>
        <v>26.604876677102766</v>
      </c>
      <c r="R17" s="47">
        <v>8.7396155516119447E-5</v>
      </c>
      <c r="S17" s="45">
        <f t="shared" si="2"/>
        <v>-1.5706277975750886E-6</v>
      </c>
    </row>
    <row r="18" spans="1:19">
      <c r="A18" t="s">
        <v>28</v>
      </c>
      <c r="B18" t="s">
        <v>513</v>
      </c>
      <c r="C18" s="45">
        <f>+payroll!G18</f>
        <v>3.4789153152061774E-4</v>
      </c>
      <c r="D18" s="45">
        <f>+IFR!T18</f>
        <v>2.0056150292654137E-4</v>
      </c>
      <c r="E18" s="45">
        <f>+claims!R18</f>
        <v>0</v>
      </c>
      <c r="F18" s="45">
        <f>+costs!L18</f>
        <v>0</v>
      </c>
      <c r="H18" s="47">
        <f t="shared" si="3"/>
        <v>6.8556629305894883E-5</v>
      </c>
      <c r="J18" s="16">
        <f t="shared" si="0"/>
        <v>3529.2206184981546</v>
      </c>
      <c r="L18" s="46">
        <f>+J18/payroll!F18</f>
        <v>1.0291993046977195E-3</v>
      </c>
      <c r="O18" s="16">
        <v>3492.8276707177329</v>
      </c>
      <c r="P18" s="16">
        <f t="shared" si="1"/>
        <v>36.392947780421764</v>
      </c>
      <c r="R18" s="47">
        <v>6.9509910369054475E-5</v>
      </c>
      <c r="S18" s="45">
        <f t="shared" si="2"/>
        <v>-9.532810631595923E-7</v>
      </c>
    </row>
    <row r="19" spans="1:19">
      <c r="A19" t="s">
        <v>29</v>
      </c>
      <c r="B19" t="s">
        <v>514</v>
      </c>
      <c r="C19" s="45">
        <f>+payroll!G19</f>
        <v>3.1167720913214151E-4</v>
      </c>
      <c r="D19" s="45">
        <f>+IFR!T19</f>
        <v>1.716497362292034E-4</v>
      </c>
      <c r="E19" s="45">
        <f>+claims!R19</f>
        <v>0</v>
      </c>
      <c r="F19" s="45">
        <f>+costs!L19</f>
        <v>0</v>
      </c>
      <c r="H19" s="47">
        <f t="shared" si="3"/>
        <v>6.0415868170168117E-5</v>
      </c>
      <c r="J19" s="16">
        <f t="shared" si="0"/>
        <v>3110.1431005198174</v>
      </c>
      <c r="L19" s="46">
        <f>+J19/payroll!F19</f>
        <v>1.0123713795835909E-3</v>
      </c>
      <c r="O19" s="16">
        <v>3142.1005245458409</v>
      </c>
      <c r="P19" s="16">
        <f t="shared" si="1"/>
        <v>-31.957424026023546</v>
      </c>
      <c r="R19" s="47">
        <v>6.2530175096460022E-5</v>
      </c>
      <c r="S19" s="45">
        <f t="shared" si="2"/>
        <v>-2.1143069262919047E-6</v>
      </c>
    </row>
    <row r="20" spans="1:19">
      <c r="A20" t="s">
        <v>30</v>
      </c>
      <c r="B20" t="s">
        <v>515</v>
      </c>
      <c r="C20" s="45">
        <f>+payroll!G20</f>
        <v>3.423152423427529E-4</v>
      </c>
      <c r="D20" s="45">
        <f>+IFR!T20</f>
        <v>1.7575778295655169E-4</v>
      </c>
      <c r="E20" s="45">
        <f>+claims!R20</f>
        <v>0</v>
      </c>
      <c r="F20" s="45">
        <f>+costs!L20</f>
        <v>0</v>
      </c>
      <c r="H20" s="47">
        <f t="shared" si="3"/>
        <v>6.4759128162413077E-5</v>
      </c>
      <c r="J20" s="16">
        <f t="shared" si="0"/>
        <v>3333.7293951104562</v>
      </c>
      <c r="L20" s="46">
        <f>+J20/payroll!F20</f>
        <v>9.8802660788587372E-4</v>
      </c>
      <c r="O20" s="16">
        <v>3310.7087007003811</v>
      </c>
      <c r="P20" s="16">
        <f t="shared" si="1"/>
        <v>23.020694410075066</v>
      </c>
      <c r="R20" s="47">
        <v>6.5885605228397655E-5</v>
      </c>
      <c r="S20" s="45">
        <f t="shared" si="2"/>
        <v>-1.1264770659845787E-6</v>
      </c>
    </row>
    <row r="21" spans="1:19">
      <c r="A21" t="s">
        <v>31</v>
      </c>
      <c r="B21" t="s">
        <v>516</v>
      </c>
      <c r="C21" s="45">
        <f>+payroll!G21</f>
        <v>5.8040450558146685E-4</v>
      </c>
      <c r="D21" s="45">
        <f>+IFR!T21</f>
        <v>3.2986504937707842E-4</v>
      </c>
      <c r="E21" s="45">
        <f>+claims!R21</f>
        <v>5.1376623095684963E-5</v>
      </c>
      <c r="F21" s="45">
        <f>+costs!L21</f>
        <v>1.9901582588374666E-5</v>
      </c>
      <c r="H21" s="47">
        <f t="shared" si="3"/>
        <v>1.3343113738719571E-4</v>
      </c>
      <c r="J21" s="16">
        <f t="shared" si="0"/>
        <v>6868.8896461842205</v>
      </c>
      <c r="L21" s="46">
        <f>+J21/payroll!F21</f>
        <v>1.200660705444371E-3</v>
      </c>
      <c r="O21" s="16">
        <v>5737.7636829214225</v>
      </c>
      <c r="P21" s="16">
        <f t="shared" si="1"/>
        <v>1131.125963262798</v>
      </c>
      <c r="R21" s="47">
        <v>1.1418583363339223E-4</v>
      </c>
      <c r="S21" s="45">
        <f t="shared" si="2"/>
        <v>1.9245303753803478E-5</v>
      </c>
    </row>
    <row r="22" spans="1:19">
      <c r="A22" t="s">
        <v>32</v>
      </c>
      <c r="B22" t="s">
        <v>517</v>
      </c>
      <c r="C22" s="45">
        <f>+payroll!G22</f>
        <v>1.5968597643895138E-4</v>
      </c>
      <c r="D22" s="45">
        <f>+IFR!T22</f>
        <v>7.9851546116457359E-5</v>
      </c>
      <c r="E22" s="45">
        <f>+claims!R22</f>
        <v>0</v>
      </c>
      <c r="F22" s="45">
        <f>+costs!L22</f>
        <v>0</v>
      </c>
      <c r="H22" s="47">
        <f t="shared" si="3"/>
        <v>2.9942190319426091E-5</v>
      </c>
      <c r="J22" s="16">
        <f t="shared" si="0"/>
        <v>1541.3913505987973</v>
      </c>
      <c r="L22" s="46">
        <f>+J22/payroll!F22</f>
        <v>9.7928854142037493E-4</v>
      </c>
      <c r="O22" s="16">
        <v>1502.3471473939078</v>
      </c>
      <c r="P22" s="16">
        <f t="shared" si="1"/>
        <v>39.044203204889527</v>
      </c>
      <c r="R22" s="47">
        <v>2.9897843639419102E-5</v>
      </c>
      <c r="S22" s="45">
        <f t="shared" si="2"/>
        <v>4.4346680006989369E-8</v>
      </c>
    </row>
    <row r="23" spans="1:19">
      <c r="A23" t="s">
        <v>33</v>
      </c>
      <c r="B23" t="s">
        <v>518</v>
      </c>
      <c r="C23" s="45">
        <f>+payroll!G23</f>
        <v>1.8643123083332089E-4</v>
      </c>
      <c r="D23" s="45">
        <f>+IFR!T23</f>
        <v>9.477374828282536E-5</v>
      </c>
      <c r="E23" s="45">
        <f>+claims!R23</f>
        <v>0</v>
      </c>
      <c r="F23" s="45">
        <f>+costs!L23</f>
        <v>0</v>
      </c>
      <c r="H23" s="47">
        <f t="shared" si="3"/>
        <v>3.5150622389518281E-5</v>
      </c>
      <c r="J23" s="16">
        <f t="shared" si="0"/>
        <v>1809.515761584619</v>
      </c>
      <c r="L23" s="46">
        <f>+J23/payroll!F23</f>
        <v>9.8470974756275482E-4</v>
      </c>
      <c r="O23" s="16">
        <v>1736.6119158356412</v>
      </c>
      <c r="P23" s="16">
        <f t="shared" si="1"/>
        <v>72.903845748977801</v>
      </c>
      <c r="R23" s="47">
        <v>3.4559889578165937E-5</v>
      </c>
      <c r="S23" s="45">
        <f t="shared" si="2"/>
        <v>5.907328113523435E-7</v>
      </c>
    </row>
    <row r="24" spans="1:19">
      <c r="A24" t="s">
        <v>34</v>
      </c>
      <c r="B24" t="s">
        <v>519</v>
      </c>
      <c r="C24" s="45">
        <f>+payroll!G24</f>
        <v>1.6077730917446654E-4</v>
      </c>
      <c r="D24" s="45">
        <f>+IFR!T24</f>
        <v>9.0465850633606015E-5</v>
      </c>
      <c r="E24" s="45">
        <f>+claims!R24</f>
        <v>0</v>
      </c>
      <c r="F24" s="45">
        <f>+costs!L24</f>
        <v>0</v>
      </c>
      <c r="H24" s="47">
        <f t="shared" si="3"/>
        <v>3.1405394976009068E-5</v>
      </c>
      <c r="J24" s="16">
        <f t="shared" si="0"/>
        <v>1616.715532889818</v>
      </c>
      <c r="L24" s="46">
        <f>+J24/payroll!F24</f>
        <v>1.0201719740195365E-3</v>
      </c>
      <c r="O24" s="16">
        <v>1584.9800064080589</v>
      </c>
      <c r="P24" s="16">
        <f t="shared" si="1"/>
        <v>31.735526481759052</v>
      </c>
      <c r="R24" s="47">
        <v>3.1542299983992227E-5</v>
      </c>
      <c r="S24" s="45">
        <f t="shared" si="2"/>
        <v>-1.3690500798315916E-7</v>
      </c>
    </row>
    <row r="25" spans="1:19">
      <c r="A25" t="s">
        <v>35</v>
      </c>
      <c r="B25" t="s">
        <v>520</v>
      </c>
      <c r="C25" s="45">
        <f>+payroll!G25</f>
        <v>2.0644960297529265E-4</v>
      </c>
      <c r="D25" s="45">
        <f>+IFR!T25</f>
        <v>1.0867449018185271E-4</v>
      </c>
      <c r="E25" s="45">
        <f>+claims!R25</f>
        <v>0</v>
      </c>
      <c r="F25" s="45">
        <f>+costs!L25</f>
        <v>0</v>
      </c>
      <c r="H25" s="47">
        <f t="shared" si="3"/>
        <v>3.9390511644643171E-5</v>
      </c>
      <c r="J25" s="16">
        <f t="shared" si="0"/>
        <v>2027.7806431990493</v>
      </c>
      <c r="L25" s="46">
        <f>+J25/payroll!F25</f>
        <v>9.9648658050079824E-4</v>
      </c>
      <c r="O25" s="16">
        <v>1994.2757718524003</v>
      </c>
      <c r="P25" s="16">
        <f t="shared" si="1"/>
        <v>33.504871346648997</v>
      </c>
      <c r="R25" s="47">
        <v>3.9687595043631849E-5</v>
      </c>
      <c r="S25" s="45">
        <f t="shared" si="2"/>
        <v>-2.970833989886774E-7</v>
      </c>
    </row>
    <row r="26" spans="1:19">
      <c r="A26" t="s">
        <v>36</v>
      </c>
      <c r="B26" t="s">
        <v>521</v>
      </c>
      <c r="C26" s="45">
        <f>+payroll!G26</f>
        <v>1.4632621685325764E-4</v>
      </c>
      <c r="D26" s="45">
        <f>+IFR!T26</f>
        <v>8.0695361119912686E-5</v>
      </c>
      <c r="E26" s="45">
        <f>+claims!R26</f>
        <v>0</v>
      </c>
      <c r="F26" s="45">
        <f>+costs!L26</f>
        <v>0</v>
      </c>
      <c r="H26" s="47">
        <f t="shared" si="3"/>
        <v>2.837769724664629E-5</v>
      </c>
      <c r="J26" s="16">
        <f t="shared" si="0"/>
        <v>1460.8529509450493</v>
      </c>
      <c r="L26" s="46">
        <f>+J26/payroll!F26</f>
        <v>1.0128587662436902E-3</v>
      </c>
      <c r="O26" s="16">
        <v>1385.3787157690824</v>
      </c>
      <c r="P26" s="16">
        <f t="shared" si="1"/>
        <v>75.474235175966896</v>
      </c>
      <c r="R26" s="47">
        <v>2.7570083450614886E-5</v>
      </c>
      <c r="S26" s="45">
        <f t="shared" si="2"/>
        <v>8.0761379603140393E-7</v>
      </c>
    </row>
    <row r="27" spans="1:19">
      <c r="A27" t="s">
        <v>37</v>
      </c>
      <c r="B27" t="s">
        <v>522</v>
      </c>
      <c r="C27" s="45">
        <f>+payroll!G27</f>
        <v>1.3845364829660097E-4</v>
      </c>
      <c r="D27" s="45">
        <f>+IFR!T27</f>
        <v>9.837106487650335E-5</v>
      </c>
      <c r="E27" s="45">
        <f>+claims!R27</f>
        <v>0</v>
      </c>
      <c r="F27" s="45">
        <f>+costs!L27</f>
        <v>0</v>
      </c>
      <c r="H27" s="47">
        <f t="shared" si="3"/>
        <v>2.960308914663804E-5</v>
      </c>
      <c r="J27" s="16">
        <f t="shared" si="0"/>
        <v>1523.9347915048456</v>
      </c>
      <c r="L27" s="46">
        <f>+J27/payroll!F27</f>
        <v>1.1166742807712504E-3</v>
      </c>
      <c r="O27" s="16">
        <v>1540.8529738744239</v>
      </c>
      <c r="P27" s="16">
        <f t="shared" si="1"/>
        <v>-16.91818236957829</v>
      </c>
      <c r="R27" s="47">
        <v>3.0664138687350005E-5</v>
      </c>
      <c r="S27" s="45">
        <f t="shared" si="2"/>
        <v>-1.0610495407119653E-6</v>
      </c>
    </row>
    <row r="28" spans="1:19">
      <c r="A28" t="s">
        <v>38</v>
      </c>
      <c r="B28" t="s">
        <v>523</v>
      </c>
      <c r="C28" s="45">
        <f>+payroll!G28</f>
        <v>1.5655428809740961E-4</v>
      </c>
      <c r="D28" s="45">
        <f>+IFR!T28</f>
        <v>8.0384481908113358E-5</v>
      </c>
      <c r="E28" s="45">
        <f>+claims!R28</f>
        <v>5.1376623095684963E-5</v>
      </c>
      <c r="F28" s="45">
        <f>+costs!L28</f>
        <v>6.0860058868712795E-6</v>
      </c>
      <c r="H28" s="47">
        <f t="shared" si="3"/>
        <v>4.0975443247165879E-5</v>
      </c>
      <c r="J28" s="16">
        <f t="shared" si="0"/>
        <v>2109.3711961064032</v>
      </c>
      <c r="L28" s="46">
        <f>+J28/payroll!F28</f>
        <v>1.3669498358167748E-3</v>
      </c>
      <c r="O28" s="16">
        <v>2035.697335066619</v>
      </c>
      <c r="P28" s="16">
        <f t="shared" si="1"/>
        <v>73.673861039784242</v>
      </c>
      <c r="R28" s="47">
        <v>4.0511915456145879E-5</v>
      </c>
      <c r="S28" s="45">
        <f t="shared" si="2"/>
        <v>4.6352779102000057E-7</v>
      </c>
    </row>
    <row r="29" spans="1:19">
      <c r="A29" t="s">
        <v>39</v>
      </c>
      <c r="B29" t="s">
        <v>524</v>
      </c>
      <c r="C29" s="45">
        <f>+payroll!G29</f>
        <v>2.8774246766558639E-4</v>
      </c>
      <c r="D29" s="45">
        <f>+IFR!T29</f>
        <v>1.6421084080400503E-4</v>
      </c>
      <c r="E29" s="45">
        <f>+claims!R29</f>
        <v>0</v>
      </c>
      <c r="F29" s="45">
        <f>+costs!L29</f>
        <v>0</v>
      </c>
      <c r="H29" s="47">
        <f t="shared" si="3"/>
        <v>5.6494163558698925E-5</v>
      </c>
      <c r="J29" s="16">
        <f t="shared" si="0"/>
        <v>2908.258017857705</v>
      </c>
      <c r="L29" s="46">
        <f>+J29/payroll!F29</f>
        <v>1.02540045023275E-3</v>
      </c>
      <c r="O29" s="16">
        <v>2775.6773413413844</v>
      </c>
      <c r="P29" s="16">
        <f t="shared" si="1"/>
        <v>132.58067651632064</v>
      </c>
      <c r="R29" s="47">
        <v>5.5238076824559987E-5</v>
      </c>
      <c r="S29" s="45">
        <f t="shared" si="2"/>
        <v>1.2560867341389372E-6</v>
      </c>
    </row>
    <row r="30" spans="1:19">
      <c r="A30" t="s">
        <v>40</v>
      </c>
      <c r="B30" t="s">
        <v>525</v>
      </c>
      <c r="C30" s="45">
        <f>+payroll!G30</f>
        <v>4.8941461343693208E-4</v>
      </c>
      <c r="D30" s="45">
        <f>+IFR!T30</f>
        <v>2.1792632747133272E-4</v>
      </c>
      <c r="E30" s="45">
        <f>+claims!R30</f>
        <v>5.1376623095684963E-5</v>
      </c>
      <c r="F30" s="45">
        <f>+costs!L30</f>
        <v>1.1226138820134494E-3</v>
      </c>
      <c r="H30" s="47">
        <f t="shared" si="3"/>
        <v>7.6969244028595547E-4</v>
      </c>
      <c r="J30" s="16">
        <f t="shared" si="0"/>
        <v>39622.928630853516</v>
      </c>
      <c r="L30" s="46">
        <f>+J30/payroll!F30</f>
        <v>8.2136117985190243E-3</v>
      </c>
      <c r="O30" s="16">
        <v>40110.054622992771</v>
      </c>
      <c r="P30" s="16">
        <f t="shared" si="1"/>
        <v>-487.12599213925569</v>
      </c>
      <c r="R30" s="47">
        <v>7.982204003695371E-4</v>
      </c>
      <c r="S30" s="45">
        <f t="shared" si="2"/>
        <v>-2.8527960083581626E-5</v>
      </c>
    </row>
    <row r="31" spans="1:19">
      <c r="A31" t="s">
        <v>41</v>
      </c>
      <c r="B31" t="s">
        <v>526</v>
      </c>
      <c r="C31" s="45">
        <f>+payroll!G31</f>
        <v>9.4416419280845664E-3</v>
      </c>
      <c r="D31" s="45">
        <f>+IFR!T31</f>
        <v>3.3435947455337741E-3</v>
      </c>
      <c r="E31" s="45">
        <f>+claims!R31</f>
        <v>0</v>
      </c>
      <c r="F31" s="45">
        <f>+costs!L31</f>
        <v>4.0468997942328701E-2</v>
      </c>
      <c r="H31" s="47">
        <f t="shared" si="3"/>
        <v>2.5879553349599512E-2</v>
      </c>
      <c r="J31" s="16">
        <f t="shared" si="0"/>
        <v>1332251.2236037853</v>
      </c>
      <c r="L31" s="46">
        <f>+J31/payroll!F31</f>
        <v>1.4315388391251106E-2</v>
      </c>
      <c r="O31" s="16">
        <v>1297466.9675760225</v>
      </c>
      <c r="P31" s="16">
        <f t="shared" si="1"/>
        <v>34784.256027762778</v>
      </c>
      <c r="R31" s="47">
        <v>2.582057322183489E-2</v>
      </c>
      <c r="S31" s="45">
        <f t="shared" si="2"/>
        <v>5.8980127764621942E-5</v>
      </c>
    </row>
    <row r="32" spans="1:19">
      <c r="A32" t="s">
        <v>42</v>
      </c>
      <c r="B32" t="s">
        <v>43</v>
      </c>
      <c r="C32" s="45">
        <f>+payroll!G32</f>
        <v>9.9032344116012076E-5</v>
      </c>
      <c r="D32" s="45">
        <f>+IFR!T32</f>
        <v>7.2434856349244681E-5</v>
      </c>
      <c r="E32" s="45">
        <f>+claims!R32</f>
        <v>5.1376623095684963E-5</v>
      </c>
      <c r="F32" s="45">
        <f>+costs!L32</f>
        <v>2.3632376877733005E-6</v>
      </c>
      <c r="H32" s="47">
        <f t="shared" si="3"/>
        <v>3.055783613517382E-5</v>
      </c>
      <c r="J32" s="16">
        <f t="shared" si="0"/>
        <v>1573.0841267551971</v>
      </c>
      <c r="L32" s="46">
        <f>+J32/payroll!F32</f>
        <v>1.6115338168409023E-3</v>
      </c>
      <c r="O32" s="16">
        <v>1075.3510137999388</v>
      </c>
      <c r="P32" s="16">
        <f t="shared" si="1"/>
        <v>497.73311295525832</v>
      </c>
      <c r="R32" s="47">
        <v>2.1400297876461197E-5</v>
      </c>
      <c r="S32" s="45">
        <f t="shared" si="2"/>
        <v>9.1575382587126229E-6</v>
      </c>
    </row>
    <row r="33" spans="1:19">
      <c r="A33" t="s">
        <v>44</v>
      </c>
      <c r="B33" t="s">
        <v>45</v>
      </c>
      <c r="C33" s="45">
        <f>+payroll!G33</f>
        <v>6.1288264443469469E-5</v>
      </c>
      <c r="D33" s="45">
        <f>+IFR!T33</f>
        <v>5.4026365879127018E-5</v>
      </c>
      <c r="E33" s="45">
        <f>+claims!R33</f>
        <v>0</v>
      </c>
      <c r="F33" s="45">
        <f>+costs!L33</f>
        <v>0</v>
      </c>
      <c r="H33" s="47">
        <f t="shared" si="3"/>
        <v>1.4414328790324561E-5</v>
      </c>
      <c r="J33" s="16">
        <f t="shared" si="0"/>
        <v>742.03394892185577</v>
      </c>
      <c r="L33" s="46">
        <f>+J33/payroll!F33</f>
        <v>1.2283184790104638E-3</v>
      </c>
      <c r="O33" s="16">
        <v>720.57637956583665</v>
      </c>
      <c r="P33" s="16">
        <f t="shared" si="1"/>
        <v>21.457569356019121</v>
      </c>
      <c r="R33" s="47">
        <v>1.4340014532519659E-5</v>
      </c>
      <c r="S33" s="45">
        <f t="shared" si="2"/>
        <v>7.4314257804901335E-8</v>
      </c>
    </row>
    <row r="34" spans="1:19">
      <c r="A34" t="s">
        <v>46</v>
      </c>
      <c r="B34" t="s">
        <v>47</v>
      </c>
      <c r="C34" s="45">
        <f>+payroll!G34</f>
        <v>1.9850245211918745E-3</v>
      </c>
      <c r="D34" s="45">
        <f>+IFR!T34</f>
        <v>1.3729314219377991E-3</v>
      </c>
      <c r="E34" s="45">
        <f>+claims!R34</f>
        <v>5.1376623095684959E-4</v>
      </c>
      <c r="F34" s="45">
        <f>+costs!L34</f>
        <v>1.7431642489528886E-4</v>
      </c>
      <c r="H34" s="47">
        <f t="shared" si="3"/>
        <v>6.0139928247190998E-4</v>
      </c>
      <c r="J34" s="16">
        <f t="shared" si="0"/>
        <v>30959.380137835313</v>
      </c>
      <c r="L34" s="46">
        <f>+J34/payroll!F34</f>
        <v>1.5823076005946517E-3</v>
      </c>
      <c r="O34" s="16">
        <v>29376.742491765955</v>
      </c>
      <c r="P34" s="16">
        <f t="shared" si="1"/>
        <v>1582.6376460693573</v>
      </c>
      <c r="R34" s="47">
        <v>5.8461937720444279E-4</v>
      </c>
      <c r="S34" s="45">
        <f t="shared" si="2"/>
        <v>1.6779905267467186E-5</v>
      </c>
    </row>
    <row r="35" spans="1:19">
      <c r="A35" t="s">
        <v>48</v>
      </c>
      <c r="B35" t="s">
        <v>49</v>
      </c>
      <c r="C35" s="45">
        <f>+payroll!G35</f>
        <v>2.33005663745019E-2</v>
      </c>
      <c r="D35" s="45">
        <f>+IFR!T35</f>
        <v>2.2387722175491152E-2</v>
      </c>
      <c r="E35" s="45">
        <f>+claims!R35</f>
        <v>4.2642597169418525E-3</v>
      </c>
      <c r="F35" s="45">
        <f>+costs!L35</f>
        <v>4.654726498379216E-3</v>
      </c>
      <c r="H35" s="47">
        <f t="shared" si="3"/>
        <v>9.1435109253179391E-3</v>
      </c>
      <c r="J35" s="16">
        <f t="shared" si="0"/>
        <v>470697.98515196983</v>
      </c>
      <c r="L35" s="46">
        <f>+J35/payroll!F35</f>
        <v>2.0494644765744478E-3</v>
      </c>
      <c r="O35" s="16">
        <v>449262.57891452871</v>
      </c>
      <c r="P35" s="16">
        <f t="shared" si="1"/>
        <v>21435.406237441115</v>
      </c>
      <c r="R35" s="47">
        <v>8.9406648528131197E-3</v>
      </c>
      <c r="S35" s="45">
        <f t="shared" si="2"/>
        <v>2.0284607250481944E-4</v>
      </c>
    </row>
    <row r="36" spans="1:19">
      <c r="A36" t="s">
        <v>50</v>
      </c>
      <c r="B36" t="s">
        <v>492</v>
      </c>
      <c r="C36" s="45">
        <f>+payroll!G36</f>
        <v>1.9145776390730289E-3</v>
      </c>
      <c r="D36" s="45">
        <f>+IFR!T36</f>
        <v>1.7001984093305545E-3</v>
      </c>
      <c r="E36" s="45">
        <f>+claims!R36</f>
        <v>1.6440519390619188E-3</v>
      </c>
      <c r="F36" s="45">
        <f>+costs!L36</f>
        <v>6.4876136077436663E-4</v>
      </c>
      <c r="H36" s="47">
        <f t="shared" si="3"/>
        <v>1.0877116133743558E-3</v>
      </c>
      <c r="J36" s="16">
        <f t="shared" si="0"/>
        <v>55994.20933856487</v>
      </c>
      <c r="L36" s="46">
        <f>+J36/payroll!F36</f>
        <v>2.9671169719184824E-3</v>
      </c>
      <c r="O36" s="16">
        <v>57364.845289623234</v>
      </c>
      <c r="P36" s="16">
        <f t="shared" si="1"/>
        <v>-1370.6359510583643</v>
      </c>
      <c r="R36" s="47">
        <v>1.1416037750287924E-3</v>
      </c>
      <c r="S36" s="45">
        <f t="shared" si="2"/>
        <v>-5.3892161654436627E-5</v>
      </c>
    </row>
    <row r="37" spans="1:19">
      <c r="A37" t="s">
        <v>51</v>
      </c>
      <c r="B37" t="s">
        <v>52</v>
      </c>
      <c r="C37" s="45">
        <f>+payroll!G37</f>
        <v>1.8982408644182047E-2</v>
      </c>
      <c r="D37" s="45">
        <f>+IFR!T37</f>
        <v>1.4652692095395966E-2</v>
      </c>
      <c r="E37" s="45">
        <f>+claims!R37</f>
        <v>3.0825973857410978E-3</v>
      </c>
      <c r="F37" s="45">
        <f>+costs!L37</f>
        <v>7.495075656752428E-3</v>
      </c>
      <c r="H37" s="47">
        <f t="shared" si="3"/>
        <v>9.1638225943598724E-3</v>
      </c>
      <c r="J37" s="16">
        <f t="shared" ref="J37:J68" si="4">(+H37*$J$271)</f>
        <v>471743.60775484098</v>
      </c>
      <c r="L37" s="46">
        <f>+J37/payroll!F37</f>
        <v>2.5212693198022346E-3</v>
      </c>
      <c r="O37" s="16">
        <v>474371.05469479237</v>
      </c>
      <c r="P37" s="16">
        <f t="shared" si="1"/>
        <v>-2627.446939951391</v>
      </c>
      <c r="R37" s="47">
        <v>9.4403424966950089E-3</v>
      </c>
      <c r="S37" s="45">
        <f t="shared" si="2"/>
        <v>-2.7651990233513654E-4</v>
      </c>
    </row>
    <row r="38" spans="1:19">
      <c r="A38" t="s">
        <v>53</v>
      </c>
      <c r="B38" t="s">
        <v>54</v>
      </c>
      <c r="C38" s="45">
        <f>+payroll!G38</f>
        <v>4.8041574132467379E-3</v>
      </c>
      <c r="D38" s="45">
        <f>+IFR!T38</f>
        <v>3.2242615395188007E-3</v>
      </c>
      <c r="E38" s="45">
        <f>+claims!R38</f>
        <v>6.1651947714821953E-4</v>
      </c>
      <c r="F38" s="45">
        <f>+costs!L38</f>
        <v>2.382675986596091E-4</v>
      </c>
      <c r="H38" s="47">
        <f t="shared" si="3"/>
        <v>1.2389908498636908E-3</v>
      </c>
      <c r="J38" s="16">
        <f t="shared" si="4"/>
        <v>63781.899689947306</v>
      </c>
      <c r="L38" s="46">
        <f>+J38/payroll!F38</f>
        <v>1.3469291582389918E-3</v>
      </c>
      <c r="O38" s="16">
        <v>64284.919827354061</v>
      </c>
      <c r="P38" s="16">
        <f t="shared" si="1"/>
        <v>-503.02013740675466</v>
      </c>
      <c r="R38" s="47">
        <v>1.2793184882101626E-3</v>
      </c>
      <c r="S38" s="45">
        <f t="shared" si="2"/>
        <v>-4.032763834647176E-5</v>
      </c>
    </row>
    <row r="39" spans="1:19">
      <c r="A39" t="s">
        <v>55</v>
      </c>
      <c r="B39" t="s">
        <v>56</v>
      </c>
      <c r="C39" s="45">
        <f>+payroll!G39</f>
        <v>7.4258642327388485E-4</v>
      </c>
      <c r="D39" s="45">
        <f>+IFR!T39</f>
        <v>8.2283065665887862E-4</v>
      </c>
      <c r="E39" s="45">
        <f>+claims!R39</f>
        <v>1.5412986928705488E-4</v>
      </c>
      <c r="F39" s="45">
        <f>+costs!L39</f>
        <v>4.6443238827927611E-5</v>
      </c>
      <c r="H39" s="47">
        <f t="shared" si="3"/>
        <v>2.4666255868141025E-4</v>
      </c>
      <c r="J39" s="16">
        <f t="shared" si="4"/>
        <v>12697.919905392595</v>
      </c>
      <c r="L39" s="46">
        <f>+J39/payroll!F39</f>
        <v>1.7348027906145121E-3</v>
      </c>
      <c r="O39" s="16">
        <v>13724.800727016118</v>
      </c>
      <c r="P39" s="16">
        <f t="shared" si="1"/>
        <v>-1026.8808216235229</v>
      </c>
      <c r="R39" s="47">
        <v>2.7313390705358985E-4</v>
      </c>
      <c r="S39" s="45">
        <f t="shared" si="2"/>
        <v>-2.6471348372179599E-5</v>
      </c>
    </row>
    <row r="40" spans="1:19">
      <c r="A40" t="s">
        <v>57</v>
      </c>
      <c r="B40" t="s">
        <v>58</v>
      </c>
      <c r="C40" s="45">
        <f>+payroll!G40</f>
        <v>1.0067829926287959E-3</v>
      </c>
      <c r="D40" s="45">
        <f>+IFR!T40</f>
        <v>9.4211945135787994E-4</v>
      </c>
      <c r="E40" s="45">
        <f>+claims!R40</f>
        <v>2.568831154784248E-4</v>
      </c>
      <c r="F40" s="45">
        <f>+costs!L40</f>
        <v>4.6564432790859076E-5</v>
      </c>
      <c r="H40" s="47">
        <f t="shared" si="3"/>
        <v>3.1008393249461365E-4</v>
      </c>
      <c r="J40" s="16">
        <f t="shared" si="4"/>
        <v>15962.783163420225</v>
      </c>
      <c r="L40" s="46">
        <f>+J40/payroll!F40</f>
        <v>1.608560045745312E-3</v>
      </c>
      <c r="O40" s="16">
        <v>16320.686279811391</v>
      </c>
      <c r="P40" s="16">
        <f t="shared" si="1"/>
        <v>-357.9031163911659</v>
      </c>
      <c r="R40" s="47">
        <v>3.2479399140754962E-4</v>
      </c>
      <c r="S40" s="45">
        <f t="shared" si="2"/>
        <v>-1.4710058912935971E-5</v>
      </c>
    </row>
    <row r="41" spans="1:19">
      <c r="A41" t="s">
        <v>59</v>
      </c>
      <c r="B41" t="s">
        <v>60</v>
      </c>
      <c r="C41" s="45">
        <f>+payroll!G41</f>
        <v>1.600007922428323E-3</v>
      </c>
      <c r="D41" s="45">
        <f>+IFR!T41</f>
        <v>1.0085809857089802E-3</v>
      </c>
      <c r="E41" s="45">
        <f>+claims!R41</f>
        <v>0</v>
      </c>
      <c r="F41" s="45">
        <f>+costs!L41</f>
        <v>0</v>
      </c>
      <c r="H41" s="47">
        <f t="shared" si="3"/>
        <v>3.2607361351716293E-4</v>
      </c>
      <c r="J41" s="16">
        <f t="shared" si="4"/>
        <v>16785.914529698428</v>
      </c>
      <c r="L41" s="46">
        <f>+J41/payroll!F41</f>
        <v>1.0643572135026614E-3</v>
      </c>
      <c r="O41" s="16">
        <v>17050.29066769873</v>
      </c>
      <c r="P41" s="16">
        <f t="shared" si="1"/>
        <v>-264.37613800030158</v>
      </c>
      <c r="R41" s="47">
        <v>3.3931367012862907E-4</v>
      </c>
      <c r="S41" s="45">
        <f t="shared" si="2"/>
        <v>-1.3240056611466141E-5</v>
      </c>
    </row>
    <row r="42" spans="1:19">
      <c r="A42" t="s">
        <v>61</v>
      </c>
      <c r="B42" t="s">
        <v>527</v>
      </c>
      <c r="C42" s="45">
        <f>+payroll!G42</f>
        <v>5.85914786617794E-4</v>
      </c>
      <c r="D42" s="45">
        <f>+IFR!T42</f>
        <v>4.4862090828442374E-4</v>
      </c>
      <c r="E42" s="45">
        <f>+claims!R42</f>
        <v>0</v>
      </c>
      <c r="F42" s="45">
        <f>+costs!L42</f>
        <v>0</v>
      </c>
      <c r="H42" s="47">
        <f t="shared" si="3"/>
        <v>1.2931696186277723E-4</v>
      </c>
      <c r="J42" s="16">
        <f t="shared" si="4"/>
        <v>6657.096370524303</v>
      </c>
      <c r="L42" s="46">
        <f>+J42/payroll!F42</f>
        <v>1.1526963530728953E-3</v>
      </c>
      <c r="O42" s="16">
        <v>6603.5779414619074</v>
      </c>
      <c r="P42" s="16">
        <f t="shared" si="1"/>
        <v>53.518429062395626</v>
      </c>
      <c r="R42" s="47">
        <v>1.3141619172175211E-4</v>
      </c>
      <c r="S42" s="45">
        <f t="shared" si="2"/>
        <v>-2.0992298589748797E-6</v>
      </c>
    </row>
    <row r="43" spans="1:19">
      <c r="A43" t="s">
        <v>62</v>
      </c>
      <c r="B43" t="s">
        <v>63</v>
      </c>
      <c r="C43" s="45">
        <f>+payroll!G43</f>
        <v>1.659435498461613E-3</v>
      </c>
      <c r="D43" s="45">
        <f>+IFR!T43</f>
        <v>1.0030295712125637E-3</v>
      </c>
      <c r="E43" s="45">
        <f>+claims!R43</f>
        <v>1.5412986928705488E-4</v>
      </c>
      <c r="F43" s="45">
        <f>+costs!L43</f>
        <v>1.0808958700581389E-4</v>
      </c>
      <c r="H43" s="47">
        <f t="shared" si="3"/>
        <v>4.2078136630581864E-4</v>
      </c>
      <c r="J43" s="16">
        <f t="shared" si="4"/>
        <v>21661.366506515638</v>
      </c>
      <c r="L43" s="46">
        <f>+J43/payroll!F43</f>
        <v>1.3243110654006986E-3</v>
      </c>
      <c r="O43" s="16">
        <v>22448.330136698325</v>
      </c>
      <c r="P43" s="16">
        <f t="shared" si="1"/>
        <v>-786.96363018268676</v>
      </c>
      <c r="R43" s="47">
        <v>4.4673873515672355E-4</v>
      </c>
      <c r="S43" s="45">
        <f t="shared" si="2"/>
        <v>-2.5957368850904907E-5</v>
      </c>
    </row>
    <row r="44" spans="1:19">
      <c r="A44" s="42" t="s">
        <v>64</v>
      </c>
      <c r="B44" s="42" t="s">
        <v>528</v>
      </c>
      <c r="C44" s="45">
        <f>+payroll!G44</f>
        <v>2.1964585613827838E-2</v>
      </c>
      <c r="D44" s="45">
        <f>+IFR!T44</f>
        <v>2.3467339061096285E-2</v>
      </c>
      <c r="E44" s="45">
        <f>+claims!R44</f>
        <v>7.3468571026829499E-3</v>
      </c>
      <c r="F44" s="45">
        <f>+costs!L44</f>
        <v>9.5599526245111772E-3</v>
      </c>
      <c r="H44" s="47">
        <f t="shared" si="3"/>
        <v>1.2516990724474663E-2</v>
      </c>
      <c r="J44" s="16">
        <f t="shared" si="4"/>
        <v>644361.0514930567</v>
      </c>
      <c r="L44" s="46">
        <f>+J44/payroll!F44</f>
        <v>2.9762595420693111E-3</v>
      </c>
      <c r="O44" s="16">
        <v>593311.3309613103</v>
      </c>
      <c r="P44" s="16">
        <f t="shared" si="1"/>
        <v>51049.720531746396</v>
      </c>
      <c r="R44" s="47">
        <v>1.1807343884100235E-2</v>
      </c>
      <c r="S44" s="45">
        <f t="shared" si="2"/>
        <v>7.0964684037442757E-4</v>
      </c>
    </row>
    <row r="45" spans="1:19">
      <c r="A45" t="s">
        <v>550</v>
      </c>
      <c r="B45" t="s">
        <v>551</v>
      </c>
      <c r="C45" s="45">
        <f>+payroll!G45</f>
        <v>5.3096212031368748E-5</v>
      </c>
      <c r="D45" s="45">
        <f>+IFR!T45</f>
        <v>5.0051553099692673E-5</v>
      </c>
      <c r="E45" s="45">
        <f>+claims!R45</f>
        <v>5.1376623095684963E-5</v>
      </c>
      <c r="F45" s="45">
        <f>+costs!L45</f>
        <v>9.4733726918667891E-6</v>
      </c>
      <c r="H45" s="47">
        <f t="shared" si="3"/>
        <v>2.6283987720855496E-5</v>
      </c>
      <c r="J45" s="16">
        <f t="shared" si="4"/>
        <v>1353.0710646070129</v>
      </c>
      <c r="L45" s="46">
        <f>+J45/payroll!F45</f>
        <v>2.5853634294557607E-3</v>
      </c>
      <c r="O45" s="16">
        <v>654.27754396964781</v>
      </c>
      <c r="P45" s="16">
        <f t="shared" si="1"/>
        <v>698.79352063736508</v>
      </c>
      <c r="R45" s="47">
        <v>1.3020617598482891E-5</v>
      </c>
      <c r="S45" s="45">
        <f t="shared" si="2"/>
        <v>1.3263370122372605E-5</v>
      </c>
    </row>
    <row r="46" spans="1:19">
      <c r="A46" t="s">
        <v>65</v>
      </c>
      <c r="B46" t="s">
        <v>66</v>
      </c>
      <c r="C46" s="45">
        <f>+payroll!G46</f>
        <v>6.8844241804035824E-4</v>
      </c>
      <c r="D46" s="45">
        <f>+IFR!T46</f>
        <v>5.7046335365177681E-4</v>
      </c>
      <c r="E46" s="45">
        <f>+claims!R46</f>
        <v>1.0275324619136993E-4</v>
      </c>
      <c r="F46" s="45">
        <f>+costs!L46</f>
        <v>1.2225947100292191E-4</v>
      </c>
      <c r="H46" s="47">
        <f t="shared" si="3"/>
        <v>2.4613189099197553E-4</v>
      </c>
      <c r="J46" s="16">
        <f t="shared" si="4"/>
        <v>12670.601710637609</v>
      </c>
      <c r="L46" s="46">
        <f>+J46/payroll!F46</f>
        <v>1.8672142435876803E-3</v>
      </c>
      <c r="O46" s="16">
        <v>13107.068835743423</v>
      </c>
      <c r="P46" s="16">
        <f t="shared" si="1"/>
        <v>-436.46712510581347</v>
      </c>
      <c r="R46" s="47">
        <v>2.6084057556333395E-4</v>
      </c>
      <c r="S46" s="45">
        <f t="shared" si="2"/>
        <v>-1.4708684571358417E-5</v>
      </c>
    </row>
    <row r="47" spans="1:19">
      <c r="A47" t="s">
        <v>67</v>
      </c>
      <c r="B47" t="s">
        <v>68</v>
      </c>
      <c r="C47" s="45">
        <f>+payroll!G47</f>
        <v>2.0226355861155615E-3</v>
      </c>
      <c r="D47" s="45">
        <f>+IFR!T47</f>
        <v>1.5241963641361603E-3</v>
      </c>
      <c r="E47" s="45">
        <f>+claims!R47</f>
        <v>4.1101298476547971E-4</v>
      </c>
      <c r="F47" s="45">
        <f>+costs!L47</f>
        <v>9.2869266151185775E-5</v>
      </c>
      <c r="H47" s="47">
        <f t="shared" si="3"/>
        <v>5.607275011869986E-4</v>
      </c>
      <c r="J47" s="16">
        <f t="shared" si="4"/>
        <v>28865.641128857897</v>
      </c>
      <c r="L47" s="46">
        <f>+J47/payroll!F47</f>
        <v>1.4478650924097814E-3</v>
      </c>
      <c r="O47" s="16">
        <v>28802.519408943761</v>
      </c>
      <c r="P47" s="16">
        <f t="shared" si="1"/>
        <v>63.12171991413561</v>
      </c>
      <c r="R47" s="47">
        <v>5.7319190388434879E-4</v>
      </c>
      <c r="S47" s="45">
        <f t="shared" si="2"/>
        <v>-1.2464402697350192E-5</v>
      </c>
    </row>
    <row r="48" spans="1:19">
      <c r="A48" t="s">
        <v>69</v>
      </c>
      <c r="B48" t="s">
        <v>70</v>
      </c>
      <c r="C48" s="45">
        <f>+payroll!G48</f>
        <v>8.7128003543016354E-5</v>
      </c>
      <c r="D48" s="45">
        <f>+IFR!T48</f>
        <v>5.9333518137701346E-5</v>
      </c>
      <c r="E48" s="45">
        <f>+claims!R48</f>
        <v>5.1376623095684963E-5</v>
      </c>
      <c r="F48" s="45">
        <f>+costs!L48</f>
        <v>9.7443870063250192E-6</v>
      </c>
      <c r="H48" s="47">
        <f t="shared" si="3"/>
        <v>3.1860815878237464E-5</v>
      </c>
      <c r="J48" s="16">
        <f t="shared" si="4"/>
        <v>1640.1601049831731</v>
      </c>
      <c r="L48" s="46">
        <f>+J48/payroll!F48</f>
        <v>1.9098225405239607E-3</v>
      </c>
      <c r="O48" s="16">
        <v>2042.0315687136379</v>
      </c>
      <c r="P48" s="16">
        <f t="shared" si="1"/>
        <v>-401.87146373046471</v>
      </c>
      <c r="R48" s="47">
        <v>4.0637971492849936E-5</v>
      </c>
      <c r="S48" s="45">
        <f t="shared" si="2"/>
        <v>-8.7771556146124715E-6</v>
      </c>
    </row>
    <row r="49" spans="1:19">
      <c r="A49" t="s">
        <v>71</v>
      </c>
      <c r="B49" t="s">
        <v>72</v>
      </c>
      <c r="C49" s="45">
        <f>+payroll!G49</f>
        <v>1.2035510113126951E-4</v>
      </c>
      <c r="D49" s="45">
        <f>+IFR!T49</f>
        <v>7.3212054378743007E-5</v>
      </c>
      <c r="E49" s="45">
        <f>+claims!R49</f>
        <v>0</v>
      </c>
      <c r="F49" s="45">
        <f>+costs!L49</f>
        <v>0</v>
      </c>
      <c r="H49" s="47">
        <f t="shared" si="3"/>
        <v>2.4195894438751564E-5</v>
      </c>
      <c r="J49" s="16">
        <f t="shared" si="4"/>
        <v>1245.5782963778868</v>
      </c>
      <c r="L49" s="46">
        <f>+J49/payroll!F49</f>
        <v>1.0499559127394446E-3</v>
      </c>
      <c r="O49" s="16">
        <v>1172.3803961283218</v>
      </c>
      <c r="P49" s="16">
        <f t="shared" si="1"/>
        <v>73.197900249565009</v>
      </c>
      <c r="R49" s="47">
        <v>2.3331255915231173E-5</v>
      </c>
      <c r="S49" s="45">
        <f t="shared" si="2"/>
        <v>8.6463852352039103E-7</v>
      </c>
    </row>
    <row r="50" spans="1:19">
      <c r="A50" t="s">
        <v>73</v>
      </c>
      <c r="B50" t="s">
        <v>74</v>
      </c>
      <c r="C50" s="45">
        <f>+payroll!G50</f>
        <v>6.5350273994106865E-5</v>
      </c>
      <c r="D50" s="45">
        <f>+IFR!T50</f>
        <v>5.1006396393076341E-5</v>
      </c>
      <c r="E50" s="45">
        <f>+claims!R50</f>
        <v>0</v>
      </c>
      <c r="F50" s="45">
        <f>+costs!L50</f>
        <v>0</v>
      </c>
      <c r="H50" s="47">
        <f t="shared" si="3"/>
        <v>1.4544583798397901E-5</v>
      </c>
      <c r="J50" s="16">
        <f t="shared" si="4"/>
        <v>748.73933488976752</v>
      </c>
      <c r="L50" s="46">
        <f>+J50/payroll!F50</f>
        <v>1.1623790395652901E-3</v>
      </c>
      <c r="O50" s="16">
        <v>1496.2593917759864</v>
      </c>
      <c r="P50" s="16">
        <f t="shared" si="1"/>
        <v>-747.52005688621887</v>
      </c>
      <c r="R50" s="47">
        <v>2.9776692701771073E-5</v>
      </c>
      <c r="S50" s="45">
        <f t="shared" si="2"/>
        <v>-1.5232108903373172E-5</v>
      </c>
    </row>
    <row r="51" spans="1:19">
      <c r="A51" t="s">
        <v>75</v>
      </c>
      <c r="B51" t="s">
        <v>76</v>
      </c>
      <c r="C51" s="45">
        <f>+payroll!G51</f>
        <v>1.7532112202086291E-4</v>
      </c>
      <c r="D51" s="45">
        <f>+IFR!T51</f>
        <v>1.3412217423342671E-4</v>
      </c>
      <c r="E51" s="45">
        <f>+claims!R51</f>
        <v>0</v>
      </c>
      <c r="F51" s="45">
        <f>+costs!L51</f>
        <v>2.2972453900769897E-6</v>
      </c>
      <c r="H51" s="47">
        <f t="shared" si="3"/>
        <v>4.0058759265832398E-5</v>
      </c>
      <c r="J51" s="16">
        <f t="shared" si="4"/>
        <v>2062.1813030162111</v>
      </c>
      <c r="L51" s="46">
        <f>+J51/payroll!F51</f>
        <v>1.1933205979288725E-3</v>
      </c>
      <c r="O51" s="16">
        <v>3141.7744497903682</v>
      </c>
      <c r="P51" s="16">
        <f t="shared" si="1"/>
        <v>-1079.593146774157</v>
      </c>
      <c r="R51" s="47">
        <v>6.2523685962393507E-5</v>
      </c>
      <c r="S51" s="45">
        <f t="shared" si="2"/>
        <v>-2.2464926696561109E-5</v>
      </c>
    </row>
    <row r="52" spans="1:19">
      <c r="A52" t="s">
        <v>77</v>
      </c>
      <c r="B52" t="s">
        <v>78</v>
      </c>
      <c r="C52" s="45">
        <f>+payroll!G52</f>
        <v>8.783198904589555E-5</v>
      </c>
      <c r="D52" s="45">
        <f>+IFR!T52</f>
        <v>5.6580016547478682E-5</v>
      </c>
      <c r="E52" s="45">
        <f>+claims!R52</f>
        <v>0</v>
      </c>
      <c r="F52" s="45">
        <f>+costs!L52</f>
        <v>0</v>
      </c>
      <c r="H52" s="47">
        <f t="shared" si="3"/>
        <v>1.8051500699171781E-5</v>
      </c>
      <c r="J52" s="16">
        <f t="shared" si="4"/>
        <v>929.27159790910184</v>
      </c>
      <c r="L52" s="46">
        <f>+J52/payroll!F52</f>
        <v>1.0733824228424831E-3</v>
      </c>
      <c r="O52" s="16">
        <v>850.87221480655148</v>
      </c>
      <c r="P52" s="16">
        <f t="shared" si="1"/>
        <v>78.39938310255036</v>
      </c>
      <c r="R52" s="47">
        <v>1.693300012553121E-5</v>
      </c>
      <c r="S52" s="45">
        <f t="shared" si="2"/>
        <v>1.118500573640571E-6</v>
      </c>
    </row>
    <row r="53" spans="1:19">
      <c r="A53" t="s">
        <v>79</v>
      </c>
      <c r="B53" t="s">
        <v>80</v>
      </c>
      <c r="C53" s="45">
        <f>+payroll!G53</f>
        <v>8.9731919393191647E-4</v>
      </c>
      <c r="D53" s="45">
        <f>+IFR!T53</f>
        <v>5.851412935803025E-4</v>
      </c>
      <c r="E53" s="45">
        <f>+claims!R53</f>
        <v>0</v>
      </c>
      <c r="F53" s="45">
        <f>+costs!L53</f>
        <v>0</v>
      </c>
      <c r="H53" s="47">
        <f t="shared" si="3"/>
        <v>1.8530756093902738E-4</v>
      </c>
      <c r="J53" s="16">
        <f t="shared" si="4"/>
        <v>9539.4314372072677</v>
      </c>
      <c r="L53" s="46">
        <f>+J53/payroll!F53</f>
        <v>1.0785494628916242E-3</v>
      </c>
      <c r="O53" s="16">
        <v>9302.7450242878313</v>
      </c>
      <c r="P53" s="16">
        <f t="shared" si="1"/>
        <v>236.68641291943641</v>
      </c>
      <c r="R53" s="47">
        <v>1.8513165657884847E-4</v>
      </c>
      <c r="S53" s="45">
        <f t="shared" si="2"/>
        <v>1.7590436017891117E-7</v>
      </c>
    </row>
    <row r="54" spans="1:19">
      <c r="A54" t="s">
        <v>81</v>
      </c>
      <c r="B54" t="s">
        <v>493</v>
      </c>
      <c r="C54" s="45">
        <f>+payroll!G54</f>
        <v>2.1385714119294538E-3</v>
      </c>
      <c r="D54" s="45">
        <f>+IFR!T54</f>
        <v>1.5813537277912662E-3</v>
      </c>
      <c r="E54" s="45">
        <f>+claims!R54</f>
        <v>3.5963636166979479E-4</v>
      </c>
      <c r="F54" s="45">
        <f>+costs!L54</f>
        <v>1.145085864597095E-4</v>
      </c>
      <c r="H54" s="47">
        <f t="shared" si="3"/>
        <v>5.8764124859138486E-4</v>
      </c>
      <c r="J54" s="16">
        <f t="shared" si="4"/>
        <v>30251.131536164776</v>
      </c>
      <c r="L54" s="46">
        <f>+J54/payroll!F54</f>
        <v>1.4351007800615166E-3</v>
      </c>
      <c r="O54" s="16">
        <v>27878.907460194489</v>
      </c>
      <c r="P54" s="16">
        <f t="shared" si="1"/>
        <v>2372.2240759702872</v>
      </c>
      <c r="R54" s="47">
        <v>5.5481132807994407E-4</v>
      </c>
      <c r="S54" s="45">
        <f t="shared" si="2"/>
        <v>3.2829920511440788E-5</v>
      </c>
    </row>
    <row r="55" spans="1:19">
      <c r="A55" t="s">
        <v>82</v>
      </c>
      <c r="B55" t="s">
        <v>83</v>
      </c>
      <c r="C55" s="45">
        <f>+payroll!G55</f>
        <v>4.5761258369981284E-5</v>
      </c>
      <c r="D55" s="45">
        <f>+IFR!T55</f>
        <v>3.7083448836063338E-5</v>
      </c>
      <c r="E55" s="45">
        <f>+claims!R55</f>
        <v>0</v>
      </c>
      <c r="F55" s="45">
        <f>+costs!L55</f>
        <v>0</v>
      </c>
      <c r="H55" s="47">
        <f t="shared" si="3"/>
        <v>1.0355588400755577E-5</v>
      </c>
      <c r="J55" s="16">
        <f t="shared" si="4"/>
        <v>533.09441363512872</v>
      </c>
      <c r="L55" s="46">
        <f>+J55/payroll!F55</f>
        <v>1.1818727150875498E-3</v>
      </c>
      <c r="O55" s="16">
        <v>510.95713494437746</v>
      </c>
      <c r="P55" s="16">
        <f t="shared" si="1"/>
        <v>22.137278690751259</v>
      </c>
      <c r="R55" s="47">
        <v>1.0168433143772687E-5</v>
      </c>
      <c r="S55" s="45">
        <f t="shared" si="2"/>
        <v>1.8715525698289024E-7</v>
      </c>
    </row>
    <row r="56" spans="1:19">
      <c r="A56" t="s">
        <v>84</v>
      </c>
      <c r="B56" s="31" t="s">
        <v>554</v>
      </c>
      <c r="C56" s="45">
        <f>+payroll!G56</f>
        <v>2.6176444918865815E-3</v>
      </c>
      <c r="D56" s="45">
        <f>+IFR!T56</f>
        <v>2.7492381038894194E-3</v>
      </c>
      <c r="E56" s="45">
        <f>+claims!R56</f>
        <v>1.0448382717985618E-2</v>
      </c>
      <c r="F56" s="45">
        <f>+costs!L56</f>
        <v>8.9332049565665882E-3</v>
      </c>
      <c r="H56" s="47">
        <f t="shared" si="3"/>
        <v>7.5980407061097951E-3</v>
      </c>
      <c r="J56" s="16">
        <f t="shared" si="4"/>
        <v>391138.8612842033</v>
      </c>
      <c r="L56" s="46">
        <f>+J56/payroll!F56</f>
        <v>1.5159498585235309E-2</v>
      </c>
      <c r="O56" s="16">
        <v>429840.99772525113</v>
      </c>
      <c r="P56" s="16">
        <f t="shared" si="1"/>
        <v>-38702.136441047827</v>
      </c>
      <c r="R56" s="47">
        <v>8.554160709190543E-3</v>
      </c>
      <c r="S56" s="45">
        <f t="shared" si="2"/>
        <v>-9.5612000308074787E-4</v>
      </c>
    </row>
    <row r="57" spans="1:19">
      <c r="A57" t="s">
        <v>85</v>
      </c>
      <c r="B57" t="s">
        <v>86</v>
      </c>
      <c r="C57" s="45">
        <f>+payroll!G57</f>
        <v>1.9599941196847682E-3</v>
      </c>
      <c r="D57" s="45">
        <f>+IFR!T57</f>
        <v>2.1130904139160405E-3</v>
      </c>
      <c r="E57" s="45">
        <f>+claims!R57</f>
        <v>5.6514285405253456E-4</v>
      </c>
      <c r="F57" s="45">
        <f>+costs!L57</f>
        <v>1.2241450831311791E-3</v>
      </c>
      <c r="H57" s="47">
        <f t="shared" si="3"/>
        <v>1.3283940446866887E-3</v>
      </c>
      <c r="J57" s="16">
        <f t="shared" si="4"/>
        <v>68384.278799356063</v>
      </c>
      <c r="L57" s="46">
        <f>+J57/payroll!F57</f>
        <v>3.5396965793901862E-3</v>
      </c>
      <c r="O57" s="16">
        <v>71001.412592592736</v>
      </c>
      <c r="P57" s="16">
        <f t="shared" si="1"/>
        <v>-2617.1337932366732</v>
      </c>
      <c r="R57" s="47">
        <v>1.4129817702610084E-3</v>
      </c>
      <c r="S57" s="45">
        <f t="shared" si="2"/>
        <v>-8.4587725574319711E-5</v>
      </c>
    </row>
    <row r="58" spans="1:19">
      <c r="A58" t="s">
        <v>87</v>
      </c>
      <c r="B58" t="s">
        <v>88</v>
      </c>
      <c r="C58" s="45">
        <f>+payroll!G58</f>
        <v>5.6711274599622497E-2</v>
      </c>
      <c r="D58" s="45">
        <f>+IFR!T58</f>
        <v>5.1558162582704188E-2</v>
      </c>
      <c r="E58" s="45">
        <f>+claims!R58</f>
        <v>8.8205549756907545E-2</v>
      </c>
      <c r="F58" s="45">
        <f>+costs!L58</f>
        <v>7.8250890562022141E-2</v>
      </c>
      <c r="H58" s="47">
        <f t="shared" si="3"/>
        <v>7.3715046448540239E-2</v>
      </c>
      <c r="J58" s="16">
        <f t="shared" si="4"/>
        <v>3794770.3154852688</v>
      </c>
      <c r="L58" s="46">
        <f>+J58/payroll!F58</f>
        <v>6.7886062538032978E-3</v>
      </c>
      <c r="O58" s="16">
        <v>3491789.401881374</v>
      </c>
      <c r="P58" s="16">
        <f t="shared" si="1"/>
        <v>302980.91360389488</v>
      </c>
      <c r="R58" s="47">
        <v>6.9489248034534129E-2</v>
      </c>
      <c r="S58" s="45">
        <f t="shared" si="2"/>
        <v>4.22579841400611E-3</v>
      </c>
    </row>
    <row r="59" spans="1:19">
      <c r="A59" t="s">
        <v>89</v>
      </c>
      <c r="B59" s="31" t="s">
        <v>552</v>
      </c>
      <c r="C59" s="45">
        <f>+payroll!G59</f>
        <v>2.7720846430831042E-4</v>
      </c>
      <c r="D59" s="45">
        <f>+IFR!T59</f>
        <v>2.7648264757953572E-4</v>
      </c>
      <c r="E59" s="45">
        <f>+claims!R59</f>
        <v>5.1376623095684963E-5</v>
      </c>
      <c r="F59" s="45">
        <f>+costs!L59</f>
        <v>3.9734497515632901E-6</v>
      </c>
      <c r="H59" s="47">
        <f t="shared" si="3"/>
        <v>7.9301952301271482E-5</v>
      </c>
      <c r="J59" s="16">
        <f t="shared" si="4"/>
        <v>4082.3781446434</v>
      </c>
      <c r="L59" s="46">
        <f>+J59/payroll!F59</f>
        <v>1.4940711400172851E-3</v>
      </c>
      <c r="O59" s="16">
        <v>4806.7207514126276</v>
      </c>
      <c r="P59" s="16">
        <f t="shared" si="1"/>
        <v>-724.34260676922759</v>
      </c>
      <c r="R59" s="47">
        <v>9.5657375656071079E-5</v>
      </c>
      <c r="S59" s="45">
        <f t="shared" si="2"/>
        <v>-1.6355423354799597E-5</v>
      </c>
    </row>
    <row r="60" spans="1:19">
      <c r="A60" t="s">
        <v>90</v>
      </c>
      <c r="B60" t="s">
        <v>91</v>
      </c>
      <c r="C60" s="45">
        <f>+payroll!G60</f>
        <v>1.0435534273154201E-4</v>
      </c>
      <c r="D60" s="45">
        <f>+IFR!T60</f>
        <v>1.0259013989378002E-4</v>
      </c>
      <c r="E60" s="45">
        <f>+claims!R60</f>
        <v>5.1376623095684963E-5</v>
      </c>
      <c r="F60" s="45">
        <f>+costs!L60</f>
        <v>6.239839283528221E-6</v>
      </c>
      <c r="H60" s="47">
        <f t="shared" si="3"/>
        <v>3.7318582362634926E-5</v>
      </c>
      <c r="J60" s="16">
        <f t="shared" si="4"/>
        <v>1921.1199800922532</v>
      </c>
      <c r="L60" s="46">
        <f>+J60/payroll!F60</f>
        <v>1.8676880218728221E-3</v>
      </c>
      <c r="O60" s="16">
        <v>1556.9269874927174</v>
      </c>
      <c r="P60" s="16">
        <f t="shared" si="1"/>
        <v>364.19299259953573</v>
      </c>
      <c r="R60" s="47">
        <v>3.0984023706369265E-5</v>
      </c>
      <c r="S60" s="45">
        <f t="shared" si="2"/>
        <v>6.3345586562656611E-6</v>
      </c>
    </row>
    <row r="61" spans="1:19">
      <c r="A61" t="s">
        <v>92</v>
      </c>
      <c r="B61" t="s">
        <v>93</v>
      </c>
      <c r="C61" s="45">
        <f>+payroll!G61</f>
        <v>1.8052291213244056E-4</v>
      </c>
      <c r="D61" s="45">
        <f>+IFR!T61</f>
        <v>1.5350771365491369E-4</v>
      </c>
      <c r="E61" s="45">
        <f>+claims!R61</f>
        <v>0</v>
      </c>
      <c r="F61" s="45">
        <f>+costs!L61</f>
        <v>8.2044478217035335E-8</v>
      </c>
      <c r="H61" s="47">
        <f t="shared" si="3"/>
        <v>4.1803054910349501E-5</v>
      </c>
      <c r="J61" s="16">
        <f t="shared" si="4"/>
        <v>2151.975743257995</v>
      </c>
      <c r="L61" s="46">
        <f>+J61/payroll!F61</f>
        <v>1.2093989143444862E-3</v>
      </c>
      <c r="O61" s="16">
        <v>2090.5520447606123</v>
      </c>
      <c r="P61" s="16">
        <f t="shared" si="1"/>
        <v>61.423698497382702</v>
      </c>
      <c r="R61" s="47">
        <v>4.1603565635774257E-5</v>
      </c>
      <c r="S61" s="45">
        <f t="shared" si="2"/>
        <v>1.9948927457524401E-7</v>
      </c>
    </row>
    <row r="62" spans="1:19">
      <c r="A62" t="s">
        <v>485</v>
      </c>
      <c r="B62" t="s">
        <v>486</v>
      </c>
      <c r="C62" s="45">
        <f>+payroll!G62</f>
        <v>7.2990127823376137E-4</v>
      </c>
      <c r="D62" s="45">
        <f>+IFR!T62</f>
        <v>7.8616911532454275E-4</v>
      </c>
      <c r="E62" s="45">
        <f>+claims!R62</f>
        <v>4.1101298476547971E-4</v>
      </c>
      <c r="F62" s="45">
        <f>+costs!L62</f>
        <v>1.3530253651686543E-3</v>
      </c>
      <c r="H62" s="47">
        <f t="shared" si="3"/>
        <v>1.0629759660108025E-3</v>
      </c>
      <c r="J62" s="16">
        <f t="shared" si="4"/>
        <v>54720.845149409128</v>
      </c>
      <c r="L62" s="46">
        <f>+J62/payroll!F62</f>
        <v>7.6059454375539048E-3</v>
      </c>
      <c r="O62" s="16">
        <v>48044.174992533684</v>
      </c>
      <c r="P62" s="16">
        <f t="shared" si="1"/>
        <v>6676.6701568754434</v>
      </c>
      <c r="R62" s="47">
        <v>9.5611539197407625E-4</v>
      </c>
      <c r="S62" s="45">
        <f t="shared" si="2"/>
        <v>1.0686057403672621E-4</v>
      </c>
    </row>
    <row r="63" spans="1:19">
      <c r="A63" t="s">
        <v>94</v>
      </c>
      <c r="B63" t="s">
        <v>487</v>
      </c>
      <c r="C63" s="45">
        <f>+payroll!G63</f>
        <v>3.9106300942445978E-4</v>
      </c>
      <c r="D63" s="45">
        <f>+IFR!T63</f>
        <v>2.7446193270284008E-4</v>
      </c>
      <c r="E63" s="45">
        <f>+claims!R63</f>
        <v>5.1376623095684963E-5</v>
      </c>
      <c r="F63" s="45">
        <f>+costs!L63</f>
        <v>5.103077366318928E-6</v>
      </c>
      <c r="H63" s="47">
        <f t="shared" si="3"/>
        <v>9.3958957650056582E-5</v>
      </c>
      <c r="J63" s="16">
        <f t="shared" si="4"/>
        <v>4836.9048185200318</v>
      </c>
      <c r="L63" s="46">
        <f>+J63/payroll!F63</f>
        <v>1.2548312819191775E-3</v>
      </c>
      <c r="O63" s="16">
        <v>4829.5121480978969</v>
      </c>
      <c r="P63" s="16">
        <f t="shared" si="1"/>
        <v>7.39267042213487</v>
      </c>
      <c r="R63" s="47">
        <v>9.6110941674818607E-5</v>
      </c>
      <c r="S63" s="45">
        <f t="shared" si="2"/>
        <v>-2.1519840247620243E-6</v>
      </c>
    </row>
    <row r="64" spans="1:19" ht="13.5" customHeight="1">
      <c r="A64" t="s">
        <v>95</v>
      </c>
      <c r="B64" t="s">
        <v>96</v>
      </c>
      <c r="C64" s="45">
        <f>+payroll!G64</f>
        <v>1.7201928445786108E-3</v>
      </c>
      <c r="D64" s="45">
        <f>+IFR!T64</f>
        <v>9.3106103368101778E-4</v>
      </c>
      <c r="E64" s="45">
        <f>+claims!R64</f>
        <v>3.0825973857410977E-4</v>
      </c>
      <c r="F64" s="45">
        <f>+costs!L64</f>
        <v>2.035851414941173E-3</v>
      </c>
      <c r="H64" s="47">
        <f t="shared" si="3"/>
        <v>1.5991565445332737E-3</v>
      </c>
      <c r="J64" s="16">
        <f t="shared" si="4"/>
        <v>82322.837431095933</v>
      </c>
      <c r="L64" s="46">
        <f>+J64/payroll!F64</f>
        <v>4.8552067421054473E-3</v>
      </c>
      <c r="O64" s="16">
        <v>54804.832302327304</v>
      </c>
      <c r="P64" s="16">
        <f t="shared" si="1"/>
        <v>27518.005128768629</v>
      </c>
      <c r="R64" s="47">
        <v>1.0906575818391382E-3</v>
      </c>
      <c r="S64" s="45">
        <f t="shared" si="2"/>
        <v>5.0849896269413559E-4</v>
      </c>
    </row>
    <row r="65" spans="1:19" ht="13.5" customHeight="1">
      <c r="A65" t="s">
        <v>97</v>
      </c>
      <c r="B65" t="s">
        <v>98</v>
      </c>
      <c r="C65" s="45">
        <f>+payroll!G65</f>
        <v>2.7162273994163822E-3</v>
      </c>
      <c r="D65" s="45">
        <f>+IFR!T65</f>
        <v>2.3992547283773272E-3</v>
      </c>
      <c r="E65" s="45">
        <f>+claims!R65</f>
        <v>4.1101298476547971E-4</v>
      </c>
      <c r="F65" s="45">
        <f>+costs!L65</f>
        <v>1.7065661691534434E-4</v>
      </c>
      <c r="H65" s="47">
        <f t="shared" si="3"/>
        <v>8.0348118383824225E-4</v>
      </c>
      <c r="J65" s="16">
        <f t="shared" si="4"/>
        <v>41362.336352983511</v>
      </c>
      <c r="L65" s="46">
        <f>+J65/payroll!F65</f>
        <v>1.5449110149690713E-3</v>
      </c>
      <c r="O65" s="16">
        <v>38229.762960855842</v>
      </c>
      <c r="P65" s="16">
        <f t="shared" si="1"/>
        <v>3132.5733921276696</v>
      </c>
      <c r="R65" s="47">
        <v>7.608011752532973E-4</v>
      </c>
      <c r="S65" s="45">
        <f t="shared" si="2"/>
        <v>4.2680008584944948E-5</v>
      </c>
    </row>
    <row r="66" spans="1:19">
      <c r="A66" t="s">
        <v>99</v>
      </c>
      <c r="B66" t="s">
        <v>100</v>
      </c>
      <c r="C66" s="45">
        <f>+payroll!G66</f>
        <v>7.8625320330829706E-3</v>
      </c>
      <c r="D66" s="45">
        <f>+IFR!T66</f>
        <v>6.8769590442130544E-3</v>
      </c>
      <c r="E66" s="45">
        <f>+claims!R66</f>
        <v>1.5412986928705489E-3</v>
      </c>
      <c r="F66" s="45">
        <f>+costs!L66</f>
        <v>8.0884699256534947E-4</v>
      </c>
      <c r="H66" s="47">
        <f t="shared" si="3"/>
        <v>2.558939384131795E-3</v>
      </c>
      <c r="J66" s="16">
        <f t="shared" si="4"/>
        <v>131731.41281011549</v>
      </c>
      <c r="L66" s="46">
        <f>+J66/payroll!F66</f>
        <v>1.6997750698700372E-3</v>
      </c>
      <c r="O66" s="16">
        <v>130508.12126778679</v>
      </c>
      <c r="P66" s="16">
        <f t="shared" si="1"/>
        <v>1223.291542328705</v>
      </c>
      <c r="R66" s="47">
        <v>2.5972102453864975E-3</v>
      </c>
      <c r="S66" s="45">
        <f t="shared" si="2"/>
        <v>-3.8270861254702509E-5</v>
      </c>
    </row>
    <row r="67" spans="1:19">
      <c r="A67" t="s">
        <v>101</v>
      </c>
      <c r="B67" t="s">
        <v>529</v>
      </c>
      <c r="C67" s="45">
        <f>+payroll!G67</f>
        <v>4.6834155918618527E-3</v>
      </c>
      <c r="D67" s="45">
        <f>+IFR!T67</f>
        <v>3.9421482565374193E-3</v>
      </c>
      <c r="E67" s="45">
        <f>+claims!R67</f>
        <v>6.678961002439045E-4</v>
      </c>
      <c r="F67" s="45">
        <f>+costs!L67</f>
        <v>3.8117035216974379E-4</v>
      </c>
      <c r="H67" s="47">
        <f t="shared" si="3"/>
        <v>1.4070821073883409E-3</v>
      </c>
      <c r="J67" s="16">
        <f t="shared" si="4"/>
        <v>72435.05457593684</v>
      </c>
      <c r="L67" s="46">
        <f>+J67/payroll!F67</f>
        <v>1.5691000191712895E-3</v>
      </c>
      <c r="O67" s="16">
        <v>81939.984540951365</v>
      </c>
      <c r="P67" s="16">
        <f t="shared" si="1"/>
        <v>-9504.9299650145258</v>
      </c>
      <c r="R67" s="47">
        <v>1.630667618913147E-3</v>
      </c>
      <c r="S67" s="45">
        <f t="shared" si="2"/>
        <v>-2.2358551152480612E-4</v>
      </c>
    </row>
    <row r="68" spans="1:19">
      <c r="A68" t="s">
        <v>102</v>
      </c>
      <c r="B68" t="s">
        <v>103</v>
      </c>
      <c r="C68" s="45">
        <f>+payroll!G68</f>
        <v>1.4352740347569663E-4</v>
      </c>
      <c r="D68" s="45">
        <f>+IFR!T68</f>
        <v>1.4080607728711236E-4</v>
      </c>
      <c r="E68" s="45">
        <f>+claims!R68</f>
        <v>0</v>
      </c>
      <c r="F68" s="45">
        <f>+costs!L68</f>
        <v>0</v>
      </c>
      <c r="H68" s="47">
        <f t="shared" si="3"/>
        <v>3.5541685095351127E-5</v>
      </c>
      <c r="J68" s="16">
        <f t="shared" si="4"/>
        <v>1829.6472438136072</v>
      </c>
      <c r="L68" s="46">
        <f>+J68/payroll!F68</f>
        <v>1.2932934291897747E-3</v>
      </c>
      <c r="O68" s="16">
        <v>1822.0045006554553</v>
      </c>
      <c r="P68" s="16">
        <f t="shared" si="1"/>
        <v>7.6427431581519158</v>
      </c>
      <c r="R68" s="47">
        <v>3.6259266551948177E-5</v>
      </c>
      <c r="S68" s="45">
        <f t="shared" si="2"/>
        <v>-7.1758145659705E-7</v>
      </c>
    </row>
    <row r="69" spans="1:19">
      <c r="A69" t="s">
        <v>104</v>
      </c>
      <c r="B69" t="s">
        <v>105</v>
      </c>
      <c r="C69" s="45">
        <f>+payroll!G69</f>
        <v>2.6836025704685097E-4</v>
      </c>
      <c r="D69" s="45">
        <f>+IFR!T69</f>
        <v>2.0649041360871437E-4</v>
      </c>
      <c r="E69" s="45">
        <f>+claims!R69</f>
        <v>0</v>
      </c>
      <c r="F69" s="45">
        <f>+costs!L69</f>
        <v>0</v>
      </c>
      <c r="H69" s="47">
        <f t="shared" si="3"/>
        <v>5.9356333831945667E-5</v>
      </c>
      <c r="J69" s="16">
        <f t="shared" ref="J69:J100" si="5">(+H69*$J$271)</f>
        <v>3055.59942662102</v>
      </c>
      <c r="L69" s="46">
        <f>+J69/payroll!F69</f>
        <v>1.1551616280598429E-3</v>
      </c>
      <c r="O69" s="16">
        <v>2995.456127042663</v>
      </c>
      <c r="P69" s="16">
        <f t="shared" ref="P69:P132" si="6">+J69-O69</f>
        <v>60.143299578357073</v>
      </c>
      <c r="R69" s="47">
        <v>5.9611840758918739E-5</v>
      </c>
      <c r="S69" s="45">
        <f t="shared" ref="S69:S132" si="7">+H69-R69</f>
        <v>-2.5550692697307172E-7</v>
      </c>
    </row>
    <row r="70" spans="1:19">
      <c r="A70" t="s">
        <v>106</v>
      </c>
      <c r="B70" t="s">
        <v>107</v>
      </c>
      <c r="C70" s="45">
        <f>+payroll!G70</f>
        <v>3.615358072867096E-3</v>
      </c>
      <c r="D70" s="45">
        <f>+IFR!T70</f>
        <v>3.1556460563430906E-3</v>
      </c>
      <c r="E70" s="45">
        <f>+claims!R70</f>
        <v>2.2605714162101383E-3</v>
      </c>
      <c r="F70" s="45">
        <f>+costs!L70</f>
        <v>2.7541338777629897E-3</v>
      </c>
      <c r="H70" s="47">
        <f t="shared" ref="H70:H133" si="8">(C70*$C$3)+(D70*$D$3)+(E70*$E$3)+(F70*$F$3)</f>
        <v>2.837941555240588E-3</v>
      </c>
      <c r="J70" s="16">
        <f t="shared" si="5"/>
        <v>146094.14074543183</v>
      </c>
      <c r="L70" s="46">
        <f>+J70/payroll!F70</f>
        <v>4.0996427644121539E-3</v>
      </c>
      <c r="O70" s="16">
        <v>151704.79058269193</v>
      </c>
      <c r="P70" s="16">
        <f t="shared" si="6"/>
        <v>-5610.6498372601054</v>
      </c>
      <c r="R70" s="47">
        <v>3.0190399842406858E-3</v>
      </c>
      <c r="S70" s="45">
        <f t="shared" si="7"/>
        <v>-1.810984290000978E-4</v>
      </c>
    </row>
    <row r="71" spans="1:19">
      <c r="A71" t="s">
        <v>108</v>
      </c>
      <c r="B71" t="s">
        <v>109</v>
      </c>
      <c r="C71" s="45">
        <f>+payroll!G71</f>
        <v>1.5913952719285999E-4</v>
      </c>
      <c r="D71" s="45">
        <f>+IFR!T71</f>
        <v>1.0569893201177336E-4</v>
      </c>
      <c r="E71" s="45">
        <f>+claims!R71</f>
        <v>0</v>
      </c>
      <c r="F71" s="45">
        <f>+costs!L71</f>
        <v>0</v>
      </c>
      <c r="H71" s="47">
        <f t="shared" si="8"/>
        <v>3.3104807400579168E-5</v>
      </c>
      <c r="J71" s="16">
        <f t="shared" si="5"/>
        <v>1704.1994338465563</v>
      </c>
      <c r="L71" s="46">
        <f>+J71/payroll!F71</f>
        <v>1.0864428515532122E-3</v>
      </c>
      <c r="O71" s="16">
        <v>1637.6307574532268</v>
      </c>
      <c r="P71" s="16">
        <f t="shared" si="6"/>
        <v>66.568676393329497</v>
      </c>
      <c r="R71" s="47">
        <v>3.2590089720856339E-5</v>
      </c>
      <c r="S71" s="45">
        <f t="shared" si="7"/>
        <v>5.147176797228289E-7</v>
      </c>
    </row>
    <row r="72" spans="1:19">
      <c r="A72" t="s">
        <v>110</v>
      </c>
      <c r="B72" t="s">
        <v>572</v>
      </c>
      <c r="C72" s="45">
        <f>+payroll!G72</f>
        <v>2.4900029150170481E-4</v>
      </c>
      <c r="D72" s="45">
        <f>+IFR!T72</f>
        <v>1.929449622374577E-4</v>
      </c>
      <c r="E72" s="45">
        <f>+claims!R72</f>
        <v>0</v>
      </c>
      <c r="F72" s="45">
        <f>+costs!L72</f>
        <v>0</v>
      </c>
      <c r="H72" s="47">
        <f t="shared" si="8"/>
        <v>5.5243156717395313E-5</v>
      </c>
      <c r="J72" s="16">
        <f t="shared" si="5"/>
        <v>2843.8575480138456</v>
      </c>
      <c r="L72" s="46">
        <f>+J72/payroll!F72</f>
        <v>1.1587040268463628E-3</v>
      </c>
      <c r="O72" s="16">
        <v>2753.8408289935983</v>
      </c>
      <c r="P72" s="16">
        <f t="shared" si="6"/>
        <v>90.016719020247365</v>
      </c>
      <c r="R72" s="47">
        <v>5.480351372578693E-5</v>
      </c>
      <c r="S72" s="45">
        <f t="shared" si="7"/>
        <v>4.3964299160838288E-7</v>
      </c>
    </row>
    <row r="73" spans="1:19">
      <c r="A73" t="s">
        <v>111</v>
      </c>
      <c r="B73" t="s">
        <v>112</v>
      </c>
      <c r="C73" s="45">
        <f>+payroll!G73</f>
        <v>5.2808383345633524E-4</v>
      </c>
      <c r="D73" s="45">
        <f>+IFR!T73</f>
        <v>4.473995970952121E-4</v>
      </c>
      <c r="E73" s="45">
        <f>+claims!R73</f>
        <v>5.1376623095684963E-5</v>
      </c>
      <c r="F73" s="45">
        <f>+costs!L73</f>
        <v>2.5326773710476127E-6</v>
      </c>
      <c r="H73" s="47">
        <f t="shared" si="8"/>
        <v>1.3116152870592474E-4</v>
      </c>
      <c r="J73" s="16">
        <f t="shared" si="5"/>
        <v>6752.0526628762454</v>
      </c>
      <c r="L73" s="46">
        <f>+J73/payroll!F73</f>
        <v>1.2971717501704054E-3</v>
      </c>
      <c r="O73" s="16">
        <v>6631.3989739184362</v>
      </c>
      <c r="P73" s="16">
        <f t="shared" si="6"/>
        <v>120.65368895780921</v>
      </c>
      <c r="R73" s="47">
        <v>1.3196985129351979E-4</v>
      </c>
      <c r="S73" s="45">
        <f t="shared" si="7"/>
        <v>-8.0832258759504683E-7</v>
      </c>
    </row>
    <row r="74" spans="1:19">
      <c r="A74" t="s">
        <v>113</v>
      </c>
      <c r="B74" t="s">
        <v>114</v>
      </c>
      <c r="C74" s="45">
        <f>+payroll!G74</f>
        <v>2.4205665881457813E-4</v>
      </c>
      <c r="D74" s="45">
        <f>+IFR!T74</f>
        <v>1.5117611956641869E-4</v>
      </c>
      <c r="E74" s="45">
        <f>+claims!R74</f>
        <v>0</v>
      </c>
      <c r="F74" s="45">
        <f>+costs!L74</f>
        <v>1.9117522748717953E-5</v>
      </c>
      <c r="H74" s="47">
        <f t="shared" si="8"/>
        <v>6.062461094685537E-5</v>
      </c>
      <c r="J74" s="16">
        <f t="shared" si="5"/>
        <v>3120.8889513427935</v>
      </c>
      <c r="L74" s="46">
        <f>+J74/payroll!F74</f>
        <v>1.3080544267756258E-3</v>
      </c>
      <c r="O74" s="16">
        <v>3366.5126338392001</v>
      </c>
      <c r="P74" s="16">
        <f t="shared" si="6"/>
        <v>-245.62368249640667</v>
      </c>
      <c r="R74" s="47">
        <v>6.6996145671958376E-5</v>
      </c>
      <c r="S74" s="45">
        <f t="shared" si="7"/>
        <v>-6.3715347251030064E-6</v>
      </c>
    </row>
    <row r="75" spans="1:19">
      <c r="A75" t="s">
        <v>115</v>
      </c>
      <c r="B75" t="s">
        <v>116</v>
      </c>
      <c r="C75" s="45">
        <f>+payroll!G75</f>
        <v>1.3637197778293779E-3</v>
      </c>
      <c r="D75" s="45">
        <f>+IFR!T75</f>
        <v>9.729186989839994E-4</v>
      </c>
      <c r="E75" s="45">
        <f>+claims!R75</f>
        <v>1.5412986928705488E-4</v>
      </c>
      <c r="F75" s="45">
        <f>+costs!L75</f>
        <v>1.1849175669836591E-4</v>
      </c>
      <c r="H75" s="47">
        <f t="shared" si="8"/>
        <v>3.8629434401374991E-4</v>
      </c>
      <c r="J75" s="16">
        <f t="shared" si="5"/>
        <v>19886.012155287215</v>
      </c>
      <c r="L75" s="46">
        <f>+J75/payroll!F75</f>
        <v>1.4794050435936689E-3</v>
      </c>
      <c r="O75" s="16">
        <v>16423.752961627073</v>
      </c>
      <c r="P75" s="16">
        <f t="shared" si="6"/>
        <v>3462.259193660142</v>
      </c>
      <c r="R75" s="47">
        <v>3.2684509626883576E-4</v>
      </c>
      <c r="S75" s="45">
        <f t="shared" si="7"/>
        <v>5.9449247744914149E-5</v>
      </c>
    </row>
    <row r="76" spans="1:19">
      <c r="A76" t="s">
        <v>117</v>
      </c>
      <c r="B76" t="s">
        <v>118</v>
      </c>
      <c r="C76" s="45">
        <f>+payroll!G76</f>
        <v>1.1961190931815629E-4</v>
      </c>
      <c r="D76" s="45">
        <f>+IFR!T76</f>
        <v>7.5388208861338357E-5</v>
      </c>
      <c r="E76" s="45">
        <f>+claims!R76</f>
        <v>0</v>
      </c>
      <c r="F76" s="45">
        <f>+costs!L76</f>
        <v>0</v>
      </c>
      <c r="H76" s="47">
        <f t="shared" si="8"/>
        <v>2.437501477243683E-5</v>
      </c>
      <c r="J76" s="16">
        <f t="shared" si="5"/>
        <v>1254.7992160939609</v>
      </c>
      <c r="L76" s="46">
        <f>+J76/payroll!F76</f>
        <v>1.0643007036560143E-3</v>
      </c>
      <c r="O76" s="16">
        <v>1373.8121431452118</v>
      </c>
      <c r="P76" s="16">
        <f t="shared" si="6"/>
        <v>-119.01292705125093</v>
      </c>
      <c r="R76" s="47">
        <v>2.7339899913905449E-5</v>
      </c>
      <c r="S76" s="45">
        <f t="shared" si="7"/>
        <v>-2.9648851414686188E-6</v>
      </c>
    </row>
    <row r="77" spans="1:19">
      <c r="A77" t="s">
        <v>119</v>
      </c>
      <c r="B77" t="s">
        <v>120</v>
      </c>
      <c r="C77" s="45">
        <f>+payroll!G77</f>
        <v>2.3745374120702373E-4</v>
      </c>
      <c r="D77" s="45">
        <f>+IFR!T77</f>
        <v>1.954097902738667E-4</v>
      </c>
      <c r="E77" s="45">
        <f>+claims!R77</f>
        <v>1.0275324619136993E-4</v>
      </c>
      <c r="F77" s="45">
        <f>+costs!L77</f>
        <v>1.2813323139179697E-4</v>
      </c>
      <c r="H77" s="47">
        <f t="shared" si="8"/>
        <v>1.4640086719889498E-4</v>
      </c>
      <c r="J77" s="16">
        <f t="shared" si="5"/>
        <v>7536.5572128547337</v>
      </c>
      <c r="L77" s="46">
        <f>+J77/payroll!F77</f>
        <v>3.2200196159101122E-3</v>
      </c>
      <c r="O77" s="16">
        <v>7157.6242061624744</v>
      </c>
      <c r="P77" s="16">
        <f t="shared" si="6"/>
        <v>378.93300669225937</v>
      </c>
      <c r="R77" s="47">
        <v>1.424421311124957E-4</v>
      </c>
      <c r="S77" s="45">
        <f t="shared" si="7"/>
        <v>3.9587360863992766E-6</v>
      </c>
    </row>
    <row r="78" spans="1:19">
      <c r="A78" t="s">
        <v>121</v>
      </c>
      <c r="B78" t="s">
        <v>494</v>
      </c>
      <c r="C78" s="45">
        <f>+payroll!G78</f>
        <v>1.6332559759617819E-4</v>
      </c>
      <c r="D78" s="45">
        <f>+IFR!T78</f>
        <v>1.1655749876676436E-4</v>
      </c>
      <c r="E78" s="45">
        <f>+claims!R78</f>
        <v>1.0275324619136993E-4</v>
      </c>
      <c r="F78" s="45">
        <f>+costs!L78</f>
        <v>8.6057523347216424E-6</v>
      </c>
      <c r="H78" s="47">
        <f t="shared" si="8"/>
        <v>5.5561825374906292E-5</v>
      </c>
      <c r="J78" s="16">
        <f t="shared" si="5"/>
        <v>2860.2622634723425</v>
      </c>
      <c r="L78" s="46">
        <f>+J78/payroll!F78</f>
        <v>1.7767083111064454E-3</v>
      </c>
      <c r="O78" s="16">
        <v>2775.4202376816934</v>
      </c>
      <c r="P78" s="16">
        <f t="shared" si="6"/>
        <v>84.842025790649132</v>
      </c>
      <c r="R78" s="47">
        <v>5.5232960267424776E-5</v>
      </c>
      <c r="S78" s="45">
        <f t="shared" si="7"/>
        <v>3.2886510748151546E-7</v>
      </c>
    </row>
    <row r="79" spans="1:19">
      <c r="A79" t="s">
        <v>122</v>
      </c>
      <c r="B79" t="s">
        <v>123</v>
      </c>
      <c r="C79" s="45">
        <f>+payroll!G79</f>
        <v>6.7439376711660236E-4</v>
      </c>
      <c r="D79" s="45">
        <f>+IFR!T79</f>
        <v>5.9870895060954474E-4</v>
      </c>
      <c r="E79" s="45">
        <f>+claims!R79</f>
        <v>3.0825973857410977E-4</v>
      </c>
      <c r="F79" s="45">
        <f>+costs!L79</f>
        <v>1.2189544322022416E-4</v>
      </c>
      <c r="H79" s="47">
        <f t="shared" si="8"/>
        <v>2.7851406643401931E-4</v>
      </c>
      <c r="J79" s="16">
        <f t="shared" si="5"/>
        <v>14337.600838204968</v>
      </c>
      <c r="L79" s="46">
        <f>+J79/payroll!F79</f>
        <v>2.1568873882843566E-3</v>
      </c>
      <c r="O79" s="16">
        <v>18959.799013531167</v>
      </c>
      <c r="P79" s="16">
        <f t="shared" si="6"/>
        <v>-4622.1981753261989</v>
      </c>
      <c r="R79" s="47">
        <v>3.7731432933106254E-4</v>
      </c>
      <c r="S79" s="45">
        <f t="shared" si="7"/>
        <v>-9.8800262897043236E-5</v>
      </c>
    </row>
    <row r="80" spans="1:19">
      <c r="A80" t="s">
        <v>477</v>
      </c>
      <c r="B80" t="s">
        <v>530</v>
      </c>
      <c r="C80" s="45">
        <f>+payroll!G80</f>
        <v>3.6435790383791232E-5</v>
      </c>
      <c r="D80" s="45">
        <f>+IFR!T80</f>
        <v>2.9089411961223339E-5</v>
      </c>
      <c r="E80" s="45">
        <f>+claims!R80</f>
        <v>0</v>
      </c>
      <c r="F80" s="45">
        <f>+costs!L80</f>
        <v>8.739520505727679E-8</v>
      </c>
      <c r="H80" s="47">
        <f t="shared" si="8"/>
        <v>8.243087416161187E-6</v>
      </c>
      <c r="J80" s="16">
        <f t="shared" si="5"/>
        <v>424.34516346178168</v>
      </c>
      <c r="L80" s="46">
        <f>+J80/payroll!F80</f>
        <v>1.1815594967956777E-3</v>
      </c>
      <c r="O80" s="16">
        <v>471.41508239646464</v>
      </c>
      <c r="P80" s="16">
        <f t="shared" si="6"/>
        <v>-47.06991893468296</v>
      </c>
      <c r="R80" s="47">
        <v>9.3815164139676157E-6</v>
      </c>
      <c r="S80" s="45">
        <f t="shared" si="7"/>
        <v>-1.1384289978064288E-6</v>
      </c>
    </row>
    <row r="81" spans="1:19">
      <c r="A81" t="s">
        <v>124</v>
      </c>
      <c r="B81" t="s">
        <v>488</v>
      </c>
      <c r="C81" s="45">
        <f>+payroll!G81</f>
        <v>1.0054779379971776E-3</v>
      </c>
      <c r="D81" s="45">
        <f>+IFR!T81</f>
        <v>9.9972092817269924E-4</v>
      </c>
      <c r="E81" s="45">
        <f>+claims!R81</f>
        <v>5.1376623095684963E-5</v>
      </c>
      <c r="F81" s="45">
        <f>+costs!L81</f>
        <v>3.4954514871683882E-6</v>
      </c>
      <c r="H81" s="47">
        <f t="shared" si="8"/>
        <v>2.6045362262788838E-4</v>
      </c>
      <c r="J81" s="16">
        <f t="shared" si="5"/>
        <v>13407.868858888653</v>
      </c>
      <c r="L81" s="46">
        <f>+J81/payroll!F81</f>
        <v>1.3528565266181724E-3</v>
      </c>
      <c r="O81" s="16">
        <v>13220.594372786862</v>
      </c>
      <c r="P81" s="16">
        <f t="shared" si="6"/>
        <v>187.2744861017909</v>
      </c>
      <c r="R81" s="47">
        <v>2.6309981954798398E-4</v>
      </c>
      <c r="S81" s="45">
        <f t="shared" si="7"/>
        <v>-2.6461969200956012E-6</v>
      </c>
    </row>
    <row r="82" spans="1:19">
      <c r="A82" t="s">
        <v>125</v>
      </c>
      <c r="B82" t="s">
        <v>126</v>
      </c>
      <c r="C82" s="45">
        <f>+payroll!G82</f>
        <v>2.3257433041710791E-4</v>
      </c>
      <c r="D82" s="45">
        <f>+IFR!T82</f>
        <v>2.6926580873419407E-4</v>
      </c>
      <c r="E82" s="45">
        <f>+claims!R82</f>
        <v>0</v>
      </c>
      <c r="F82" s="45">
        <f>+costs!L82</f>
        <v>0</v>
      </c>
      <c r="H82" s="47">
        <f t="shared" si="8"/>
        <v>6.2730017393912744E-5</v>
      </c>
      <c r="J82" s="16">
        <f t="shared" si="5"/>
        <v>3229.272982449686</v>
      </c>
      <c r="L82" s="46">
        <f>+J82/payroll!F82</f>
        <v>1.4086643160080496E-3</v>
      </c>
      <c r="O82" s="16">
        <v>2870.1416335749959</v>
      </c>
      <c r="P82" s="16">
        <f t="shared" si="6"/>
        <v>359.13134887469005</v>
      </c>
      <c r="R82" s="47">
        <v>5.7117987631864497E-5</v>
      </c>
      <c r="S82" s="45">
        <f t="shared" si="7"/>
        <v>5.612029762048247E-6</v>
      </c>
    </row>
    <row r="83" spans="1:19">
      <c r="A83" t="s">
        <v>127</v>
      </c>
      <c r="B83" t="s">
        <v>531</v>
      </c>
      <c r="C83" s="45">
        <f>+payroll!G83</f>
        <v>6.8600468133923193E-4</v>
      </c>
      <c r="D83" s="45">
        <f>+IFR!T83</f>
        <v>5.9202504755585914E-4</v>
      </c>
      <c r="E83" s="45">
        <f>+claims!R83</f>
        <v>5.1376623095684963E-5</v>
      </c>
      <c r="F83" s="45">
        <f>+costs!L83</f>
        <v>0</v>
      </c>
      <c r="H83" s="47">
        <f t="shared" si="8"/>
        <v>1.6746020957623912E-4</v>
      </c>
      <c r="J83" s="16">
        <f t="shared" si="5"/>
        <v>8620.6692248165618</v>
      </c>
      <c r="L83" s="46">
        <f>+J83/payroll!F83</f>
        <v>1.2749067944397617E-3</v>
      </c>
      <c r="O83" s="16">
        <v>8569.1229000333624</v>
      </c>
      <c r="P83" s="16">
        <f t="shared" si="6"/>
        <v>51.546324783199452</v>
      </c>
      <c r="R83" s="47">
        <v>1.7053202186763903E-4</v>
      </c>
      <c r="S83" s="45">
        <f t="shared" si="7"/>
        <v>-3.0718122913999128E-6</v>
      </c>
    </row>
    <row r="84" spans="1:19">
      <c r="A84" t="s">
        <v>128</v>
      </c>
      <c r="B84" t="s">
        <v>129</v>
      </c>
      <c r="C84" s="45">
        <f>+payroll!G84</f>
        <v>6.1653098090465574E-5</v>
      </c>
      <c r="D84" s="45">
        <f>+IFR!T84</f>
        <v>5.4448273380854681E-5</v>
      </c>
      <c r="E84" s="45">
        <f>+claims!R84</f>
        <v>5.1376623095684963E-5</v>
      </c>
      <c r="F84" s="45">
        <f>+costs!L84</f>
        <v>1.2867338726631932E-5</v>
      </c>
      <c r="H84" s="47">
        <f t="shared" si="8"/>
        <v>2.9939568134246936E-5</v>
      </c>
      <c r="J84" s="16">
        <f t="shared" si="5"/>
        <v>1541.256363361334</v>
      </c>
      <c r="L84" s="46">
        <f>+J84/payroll!F84</f>
        <v>2.5362059157823559E-3</v>
      </c>
      <c r="O84" s="16">
        <v>1517.7683987381824</v>
      </c>
      <c r="P84" s="16">
        <f t="shared" si="6"/>
        <v>23.487964623151584</v>
      </c>
      <c r="R84" s="47">
        <v>3.020473819585707E-5</v>
      </c>
      <c r="S84" s="45">
        <f t="shared" si="7"/>
        <v>-2.6517006161013408E-7</v>
      </c>
    </row>
    <row r="85" spans="1:19">
      <c r="A85" s="42" t="s">
        <v>576</v>
      </c>
      <c r="B85" s="42" t="s">
        <v>577</v>
      </c>
      <c r="C85" s="45">
        <f>+payroll!G85</f>
        <v>7.1854881869597048E-5</v>
      </c>
      <c r="D85" s="45">
        <f>+IFR!T85</f>
        <v>6.6772413562899682E-5</v>
      </c>
      <c r="E85" s="45">
        <f>+claims!R85</f>
        <v>0</v>
      </c>
      <c r="F85" s="45">
        <f>+costs!L85</f>
        <v>0</v>
      </c>
      <c r="H85" s="47">
        <f>(C85*$C$3)+(D85*$D$3)+(E85*$E$3)+(F85*$F$3)</f>
        <v>1.732841192906209E-5</v>
      </c>
      <c r="J85" s="16">
        <f t="shared" si="5"/>
        <v>892.04777546752564</v>
      </c>
      <c r="L85" s="46">
        <f>+J85/payroll!F85</f>
        <v>1.2594947695327445E-3</v>
      </c>
      <c r="O85" s="16">
        <v>834.34064960340027</v>
      </c>
      <c r="P85" s="16">
        <f>+J85-O85</f>
        <v>57.707125864125373</v>
      </c>
      <c r="R85" s="47">
        <v>1.660400948417641E-5</v>
      </c>
      <c r="S85" s="45">
        <f>+H85-R85</f>
        <v>7.2440244488567986E-7</v>
      </c>
    </row>
    <row r="86" spans="1:19">
      <c r="A86" t="s">
        <v>130</v>
      </c>
      <c r="B86" t="s">
        <v>131</v>
      </c>
      <c r="C86" s="45">
        <f>+payroll!G86</f>
        <v>5.7647677623572168E-5</v>
      </c>
      <c r="D86" s="45">
        <f>+IFR!T86</f>
        <v>5.6691044837407018E-5</v>
      </c>
      <c r="E86" s="45">
        <f>+claims!R86</f>
        <v>0</v>
      </c>
      <c r="F86" s="45">
        <f>+costs!L86</f>
        <v>0</v>
      </c>
      <c r="H86" s="47">
        <f t="shared" si="8"/>
        <v>1.4292340307622398E-5</v>
      </c>
      <c r="J86" s="16">
        <f t="shared" si="5"/>
        <v>735.75411467780611</v>
      </c>
      <c r="L86" s="46">
        <f>+J86/payroll!F86</f>
        <v>1.2948379422120613E-3</v>
      </c>
      <c r="O86" s="16">
        <v>741.86477698961414</v>
      </c>
      <c r="P86" s="16">
        <f t="shared" si="6"/>
        <v>-6.1106623118080279</v>
      </c>
      <c r="R86" s="47">
        <v>1.4763669730064378E-5</v>
      </c>
      <c r="S86" s="45">
        <f t="shared" si="7"/>
        <v>-4.7132942244197951E-7</v>
      </c>
    </row>
    <row r="87" spans="1:19">
      <c r="A87" t="s">
        <v>132</v>
      </c>
      <c r="B87" t="s">
        <v>133</v>
      </c>
      <c r="C87" s="45">
        <f>+payroll!G87</f>
        <v>3.2957334792327843E-5</v>
      </c>
      <c r="D87" s="45">
        <f>+IFR!T87</f>
        <v>3.579552067289467E-5</v>
      </c>
      <c r="E87" s="45">
        <f>+claims!R87</f>
        <v>0</v>
      </c>
      <c r="F87" s="45">
        <f>+costs!L87</f>
        <v>0</v>
      </c>
      <c r="H87" s="47">
        <f t="shared" si="8"/>
        <v>8.5941069331528141E-6</v>
      </c>
      <c r="J87" s="16">
        <f t="shared" si="5"/>
        <v>442.41526593625667</v>
      </c>
      <c r="L87" s="46">
        <f>+J87/payroll!F87</f>
        <v>1.3618916401893675E-3</v>
      </c>
      <c r="O87" s="16">
        <v>422.91795040175458</v>
      </c>
      <c r="P87" s="16">
        <f t="shared" si="6"/>
        <v>19.497315534502093</v>
      </c>
      <c r="R87" s="47">
        <v>8.4163868353257369E-6</v>
      </c>
      <c r="S87" s="45">
        <f t="shared" si="7"/>
        <v>1.7772009782707724E-7</v>
      </c>
    </row>
    <row r="88" spans="1:19">
      <c r="A88" t="s">
        <v>134</v>
      </c>
      <c r="B88" t="s">
        <v>135</v>
      </c>
      <c r="C88" s="45">
        <f>+payroll!G88</f>
        <v>5.4577879297535304E-4</v>
      </c>
      <c r="D88" s="45">
        <f>+IFR!T88</f>
        <v>4.9352074873144176E-4</v>
      </c>
      <c r="E88" s="45">
        <f>+claims!R88</f>
        <v>5.1376623095684963E-5</v>
      </c>
      <c r="F88" s="45">
        <f>+costs!L88</f>
        <v>4.971717022391E-6</v>
      </c>
      <c r="H88" s="47">
        <f t="shared" si="8"/>
        <v>1.406019663911367E-4</v>
      </c>
      <c r="J88" s="16">
        <f t="shared" si="5"/>
        <v>7238.0361142743177</v>
      </c>
      <c r="L88" s="46">
        <f>+J88/payroll!F88</f>
        <v>1.3454532827615665E-3</v>
      </c>
      <c r="O88" s="16">
        <v>7306.7596029620954</v>
      </c>
      <c r="P88" s="16">
        <f t="shared" si="6"/>
        <v>-68.723488687777717</v>
      </c>
      <c r="R88" s="47">
        <v>1.4541003821862123E-4</v>
      </c>
      <c r="S88" s="45">
        <f t="shared" si="7"/>
        <v>-4.8080718274845242E-6</v>
      </c>
    </row>
    <row r="89" spans="1:19">
      <c r="A89" t="s">
        <v>136</v>
      </c>
      <c r="B89" t="s">
        <v>137</v>
      </c>
      <c r="C89" s="45">
        <f>+payroll!G89</f>
        <v>0.15078562761372616</v>
      </c>
      <c r="D89" s="45">
        <f>+IFR!T89</f>
        <v>0.1919908637218429</v>
      </c>
      <c r="E89" s="45">
        <f>+claims!R89</f>
        <v>0.33027056552141904</v>
      </c>
      <c r="F89" s="45">
        <f>+costs!L89</f>
        <v>0.27332845735448841</v>
      </c>
      <c r="H89" s="47">
        <f t="shared" si="8"/>
        <v>0.25638472065785201</v>
      </c>
      <c r="J89" s="16">
        <f t="shared" si="5"/>
        <v>13198406.216505425</v>
      </c>
      <c r="L89" s="46">
        <f>+J89/payroll!F89</f>
        <v>8.8802680743101554E-3</v>
      </c>
      <c r="O89" s="16">
        <v>13041788.284802146</v>
      </c>
      <c r="P89" s="16">
        <f t="shared" si="6"/>
        <v>156617.93170327879</v>
      </c>
      <c r="R89" s="47">
        <v>0.25954144326350359</v>
      </c>
      <c r="S89" s="45">
        <f t="shared" si="7"/>
        <v>-3.1567226056515851E-3</v>
      </c>
    </row>
    <row r="90" spans="1:19">
      <c r="A90" t="s">
        <v>138</v>
      </c>
      <c r="B90" t="s">
        <v>480</v>
      </c>
      <c r="C90" s="45">
        <f>+payroll!G90</f>
        <v>6.1920968995291099E-2</v>
      </c>
      <c r="D90" s="45">
        <f>+IFR!T90</f>
        <v>6.5120522674290623E-2</v>
      </c>
      <c r="E90" s="45">
        <f>+claims!R90</f>
        <v>4.1769194576791874E-2</v>
      </c>
      <c r="F90" s="45">
        <f>+costs!L90</f>
        <v>2.6478890073426173E-2</v>
      </c>
      <c r="H90" s="47">
        <f t="shared" si="8"/>
        <v>3.8032899689272204E-2</v>
      </c>
      <c r="J90" s="16">
        <f t="shared" si="5"/>
        <v>1957892.2581759715</v>
      </c>
      <c r="L90" s="46">
        <f>+J90/payroll!F90</f>
        <v>3.2078612737232158E-3</v>
      </c>
      <c r="O90" s="16">
        <v>1965472.3305308262</v>
      </c>
      <c r="P90" s="16">
        <f t="shared" si="6"/>
        <v>-7580.072354854783</v>
      </c>
      <c r="R90" s="47">
        <v>3.9114384792989419E-2</v>
      </c>
      <c r="S90" s="45">
        <f t="shared" si="7"/>
        <v>-1.0814851037172155E-3</v>
      </c>
    </row>
    <row r="91" spans="1:19">
      <c r="A91" t="s">
        <v>139</v>
      </c>
      <c r="B91" t="s">
        <v>140</v>
      </c>
      <c r="C91" s="45">
        <f>+payroll!G91</f>
        <v>1.0681176029623628E-4</v>
      </c>
      <c r="D91" s="45">
        <f>+IFR!T91</f>
        <v>1.0449982648054735E-4</v>
      </c>
      <c r="E91" s="45">
        <f>+claims!R91</f>
        <v>5.1376623095684963E-5</v>
      </c>
      <c r="F91" s="45">
        <f>+costs!L91</f>
        <v>3.4790425915249816E-5</v>
      </c>
      <c r="H91" s="47">
        <f t="shared" si="8"/>
        <v>5.499469736060059E-5</v>
      </c>
      <c r="J91" s="16">
        <f t="shared" si="5"/>
        <v>2831.0671308982928</v>
      </c>
      <c r="L91" s="46">
        <f>+J91/payroll!F91</f>
        <v>2.6890298834258558E-3</v>
      </c>
      <c r="O91" s="16">
        <v>10990.85063631382</v>
      </c>
      <c r="P91" s="16">
        <f t="shared" si="6"/>
        <v>-8159.7835054155275</v>
      </c>
      <c r="R91" s="47">
        <v>2.1872623405232356E-4</v>
      </c>
      <c r="S91" s="45">
        <f t="shared" si="7"/>
        <v>-1.6373153669172299E-4</v>
      </c>
    </row>
    <row r="92" spans="1:19">
      <c r="A92" t="s">
        <v>479</v>
      </c>
      <c r="B92" t="s">
        <v>484</v>
      </c>
      <c r="C92" s="45">
        <f>+payroll!G92</f>
        <v>1.3855056880341554E-2</v>
      </c>
      <c r="D92" s="45">
        <f>+IFR!T92</f>
        <v>1.479056702582897E-2</v>
      </c>
      <c r="E92" s="45">
        <f>+claims!R92</f>
        <v>1.0121194749849939E-2</v>
      </c>
      <c r="F92" s="45">
        <f>+costs!L92</f>
        <v>7.4332241082002192E-3</v>
      </c>
      <c r="H92" s="47">
        <f t="shared" si="8"/>
        <v>9.5588166656689379E-3</v>
      </c>
      <c r="J92" s="16">
        <f t="shared" si="5"/>
        <v>492077.47239728802</v>
      </c>
      <c r="L92" s="46">
        <f>+J92/payroll!F92</f>
        <v>3.6032110744641842E-3</v>
      </c>
      <c r="O92" s="16">
        <v>383351.79101201991</v>
      </c>
      <c r="P92" s="16">
        <f t="shared" si="6"/>
        <v>108725.68138526811</v>
      </c>
      <c r="R92" s="47">
        <v>7.6289903611495465E-3</v>
      </c>
      <c r="S92" s="45">
        <f t="shared" si="7"/>
        <v>1.9298263045193914E-3</v>
      </c>
    </row>
    <row r="93" spans="1:19">
      <c r="A93" t="s">
        <v>501</v>
      </c>
      <c r="B93" t="s">
        <v>542</v>
      </c>
      <c r="C93" s="45">
        <f>+payroll!G93</f>
        <v>3.7096475444018149E-4</v>
      </c>
      <c r="D93" s="45">
        <f>+IFR!T93</f>
        <v>1.7193840978301704E-4</v>
      </c>
      <c r="E93" s="45">
        <f>+claims!R93</f>
        <v>0</v>
      </c>
      <c r="F93" s="45">
        <f>+costs!L93</f>
        <v>0</v>
      </c>
      <c r="H93" s="47">
        <f t="shared" si="8"/>
        <v>6.7862895527899823E-5</v>
      </c>
      <c r="J93" s="16">
        <f t="shared" si="5"/>
        <v>3493.5079590830528</v>
      </c>
      <c r="L93" s="46">
        <f>+J93/payroll!F93</f>
        <v>9.5541844522784264E-4</v>
      </c>
      <c r="O93" s="16">
        <v>3864.1413307299954</v>
      </c>
      <c r="P93" s="16">
        <f t="shared" si="6"/>
        <v>-370.63337164694258</v>
      </c>
      <c r="R93" s="47">
        <v>7.6899332825431857E-5</v>
      </c>
      <c r="S93" s="45">
        <f t="shared" si="7"/>
        <v>-9.0364372975320338E-6</v>
      </c>
    </row>
    <row r="94" spans="1:19">
      <c r="A94" t="s">
        <v>141</v>
      </c>
      <c r="B94" t="s">
        <v>142</v>
      </c>
      <c r="C94" s="45">
        <f>+payroll!G94</f>
        <v>3.5538203154130161E-3</v>
      </c>
      <c r="D94" s="45">
        <f>+IFR!T94</f>
        <v>3.292255264270912E-3</v>
      </c>
      <c r="E94" s="45">
        <f>+claims!R94</f>
        <v>2.1064415469230833E-3</v>
      </c>
      <c r="F94" s="45">
        <f>+costs!L94</f>
        <v>1.1021997889725599E-3</v>
      </c>
      <c r="H94" s="47">
        <f t="shared" si="8"/>
        <v>1.8330455528824893E-3</v>
      </c>
      <c r="J94" s="16">
        <f t="shared" si="5"/>
        <v>94363.188875783453</v>
      </c>
      <c r="L94" s="46">
        <f>+J94/payroll!F94</f>
        <v>2.6938392514870698E-3</v>
      </c>
      <c r="O94" s="16">
        <v>84096.07808709536</v>
      </c>
      <c r="P94" s="16">
        <f t="shared" si="6"/>
        <v>10267.110788688093</v>
      </c>
      <c r="R94" s="47">
        <v>1.6735755099597639E-3</v>
      </c>
      <c r="S94" s="45">
        <f t="shared" si="7"/>
        <v>1.5947004292272537E-4</v>
      </c>
    </row>
    <row r="95" spans="1:19">
      <c r="A95" t="s">
        <v>143</v>
      </c>
      <c r="B95" t="s">
        <v>144</v>
      </c>
      <c r="C95" s="45">
        <f>+payroll!G95</f>
        <v>1.0010080209350706E-3</v>
      </c>
      <c r="D95" s="45">
        <f>+IFR!T95</f>
        <v>1.0070932066239403E-3</v>
      </c>
      <c r="E95" s="45">
        <f>+claims!R95</f>
        <v>1.8928229561568145E-3</v>
      </c>
      <c r="F95" s="45">
        <f>+costs!L95</f>
        <v>1.5604793764582424E-3</v>
      </c>
      <c r="H95" s="47">
        <f t="shared" si="8"/>
        <v>1.4712237227433439E-3</v>
      </c>
      <c r="J95" s="16">
        <f t="shared" si="5"/>
        <v>75736.995084193273</v>
      </c>
      <c r="L95" s="46">
        <f>+J95/payroll!F95</f>
        <v>7.6760014173085063E-3</v>
      </c>
      <c r="O95" s="16">
        <v>73564.558816469449</v>
      </c>
      <c r="P95" s="16">
        <f t="shared" si="6"/>
        <v>2172.4362677238241</v>
      </c>
      <c r="R95" s="47">
        <v>1.4639903172265793E-3</v>
      </c>
      <c r="S95" s="45">
        <f t="shared" si="7"/>
        <v>7.2334055167646346E-6</v>
      </c>
    </row>
    <row r="96" spans="1:19">
      <c r="A96" t="s">
        <v>145</v>
      </c>
      <c r="B96" t="s">
        <v>146</v>
      </c>
      <c r="C96" s="45">
        <f>+payroll!G96</f>
        <v>9.1701756311769134E-5</v>
      </c>
      <c r="D96" s="45">
        <f>+IFR!T96</f>
        <v>9.2486565510301695E-5</v>
      </c>
      <c r="E96" s="45">
        <f>+claims!R96</f>
        <v>0</v>
      </c>
      <c r="F96" s="45">
        <f>+costs!L96</f>
        <v>0</v>
      </c>
      <c r="H96" s="47">
        <f t="shared" si="8"/>
        <v>2.3023540227758855E-5</v>
      </c>
      <c r="J96" s="16">
        <f t="shared" si="5"/>
        <v>1185.2267782897179</v>
      </c>
      <c r="L96" s="46">
        <f>+J96/payroll!F96</f>
        <v>1.3112585561344714E-3</v>
      </c>
      <c r="O96" s="16">
        <v>1110.4205562548236</v>
      </c>
      <c r="P96" s="16">
        <f t="shared" si="6"/>
        <v>74.80622203489429</v>
      </c>
      <c r="R96" s="47">
        <v>2.2098208275293406E-5</v>
      </c>
      <c r="S96" s="45">
        <f t="shared" si="7"/>
        <v>9.2533195246544982E-7</v>
      </c>
    </row>
    <row r="97" spans="1:19">
      <c r="A97" t="s">
        <v>147</v>
      </c>
      <c r="B97" t="s">
        <v>148</v>
      </c>
      <c r="C97" s="45">
        <f>+payroll!G97</f>
        <v>2.1263953383449073E-3</v>
      </c>
      <c r="D97" s="45">
        <f>+IFR!T97</f>
        <v>1.4878901133295955E-3</v>
      </c>
      <c r="E97" s="45">
        <f>+claims!R97</f>
        <v>3.0825973857410977E-4</v>
      </c>
      <c r="F97" s="45">
        <f>+costs!L97</f>
        <v>3.0872739655239906E-4</v>
      </c>
      <c r="H97" s="47">
        <f t="shared" si="8"/>
        <v>6.8326108017686873E-4</v>
      </c>
      <c r="J97" s="16">
        <f t="shared" si="5"/>
        <v>35173.536336188889</v>
      </c>
      <c r="L97" s="46">
        <f>+J97/payroll!F97</f>
        <v>1.6781723308841282E-3</v>
      </c>
      <c r="O97" s="16">
        <v>44469.97269746619</v>
      </c>
      <c r="P97" s="16">
        <f t="shared" si="6"/>
        <v>-9296.4363612773013</v>
      </c>
      <c r="R97" s="47">
        <v>8.8498606508118701E-4</v>
      </c>
      <c r="S97" s="45">
        <f t="shared" si="7"/>
        <v>-2.0172498490431828E-4</v>
      </c>
    </row>
    <row r="98" spans="1:19">
      <c r="A98" t="s">
        <v>149</v>
      </c>
      <c r="B98" t="s">
        <v>474</v>
      </c>
      <c r="C98" s="45">
        <f>+payroll!G98</f>
        <v>1.666650662438076E-2</v>
      </c>
      <c r="D98" s="45">
        <f>+IFR!T98</f>
        <v>1.3996714752841389E-2</v>
      </c>
      <c r="E98" s="45">
        <f>+claims!R98</f>
        <v>1.7981818083489735E-3</v>
      </c>
      <c r="F98" s="45">
        <f>+costs!L98</f>
        <v>1.8255498360059889E-3</v>
      </c>
      <c r="H98" s="47">
        <f t="shared" si="8"/>
        <v>5.1979598450087074E-3</v>
      </c>
      <c r="J98" s="16">
        <f t="shared" si="5"/>
        <v>267585.31224277703</v>
      </c>
      <c r="L98" s="46">
        <f>+J98/payroll!F98</f>
        <v>1.6288542507395987E-3</v>
      </c>
      <c r="O98" s="16">
        <v>290745.851214931</v>
      </c>
      <c r="P98" s="16">
        <f t="shared" si="6"/>
        <v>-23160.538972153969</v>
      </c>
      <c r="R98" s="47">
        <v>5.786062171790873E-3</v>
      </c>
      <c r="S98" s="45">
        <f t="shared" si="7"/>
        <v>-5.8810232678216563E-4</v>
      </c>
    </row>
    <row r="99" spans="1:19">
      <c r="A99" t="s">
        <v>150</v>
      </c>
      <c r="B99" t="s">
        <v>532</v>
      </c>
      <c r="C99" s="45">
        <f>+payroll!G99</f>
        <v>4.0680627963503356E-4</v>
      </c>
      <c r="D99" s="45">
        <f>+IFR!T99</f>
        <v>3.6237413266809444E-4</v>
      </c>
      <c r="E99" s="45">
        <f>+claims!R99</f>
        <v>5.1376623095684963E-5</v>
      </c>
      <c r="F99" s="45">
        <f>+costs!L99</f>
        <v>5.6159445339560685E-6</v>
      </c>
      <c r="H99" s="47">
        <f t="shared" si="8"/>
        <v>1.072236117226174E-4</v>
      </c>
      <c r="J99" s="16">
        <f t="shared" si="5"/>
        <v>5519.7547649671778</v>
      </c>
      <c r="L99" s="46">
        <f>+J99/payroll!F99</f>
        <v>1.3765648260655086E-3</v>
      </c>
      <c r="O99" s="16">
        <v>5743.5019314168067</v>
      </c>
      <c r="P99" s="16">
        <f t="shared" si="6"/>
        <v>-223.74716644962882</v>
      </c>
      <c r="R99" s="47">
        <v>1.1430002911516004E-4</v>
      </c>
      <c r="S99" s="45">
        <f t="shared" si="7"/>
        <v>-7.0764173925426458E-6</v>
      </c>
    </row>
    <row r="100" spans="1:19">
      <c r="A100" t="s">
        <v>504</v>
      </c>
      <c r="B100" t="s">
        <v>505</v>
      </c>
      <c r="C100" s="45">
        <f>+payroll!G100</f>
        <v>3.9399481083494184E-3</v>
      </c>
      <c r="D100" s="45">
        <f>+IFR!T100</f>
        <v>3.7331263979183387E-3</v>
      </c>
      <c r="E100" s="45">
        <f>+claims!R100</f>
        <v>1.2844155773921243E-3</v>
      </c>
      <c r="F100" s="45">
        <f>+costs!L100</f>
        <v>1.0848529109140587E-3</v>
      </c>
      <c r="H100" s="47">
        <f t="shared" si="8"/>
        <v>1.8027083964407234E-3</v>
      </c>
      <c r="J100" s="16">
        <f t="shared" si="5"/>
        <v>92801.46509932472</v>
      </c>
      <c r="L100" s="46">
        <f>+J100/payroll!F100</f>
        <v>2.3896201088532722E-3</v>
      </c>
      <c r="O100" s="16">
        <v>87637.988955701221</v>
      </c>
      <c r="P100" s="16">
        <f t="shared" si="6"/>
        <v>5163.4761436234985</v>
      </c>
      <c r="R100" s="47">
        <v>1.7440622130616614E-3</v>
      </c>
      <c r="S100" s="45">
        <f t="shared" si="7"/>
        <v>5.8646183379062024E-5</v>
      </c>
    </row>
    <row r="101" spans="1:19">
      <c r="A101" t="s">
        <v>547</v>
      </c>
      <c r="B101" t="s">
        <v>548</v>
      </c>
      <c r="C101" s="45">
        <f>+payroll!G101</f>
        <v>1.115709055870525E-2</v>
      </c>
      <c r="D101" s="45">
        <f>+IFR!T101</f>
        <v>1.1990322525546477E-2</v>
      </c>
      <c r="E101" s="45">
        <f>+claims!R101</f>
        <v>7.0413013969033503E-2</v>
      </c>
      <c r="F101" s="45">
        <f>+costs!L101</f>
        <v>8.2080608197415042E-2</v>
      </c>
      <c r="H101" s="47">
        <f t="shared" si="8"/>
        <v>6.2703743649335508E-2</v>
      </c>
      <c r="J101" s="16">
        <f t="shared" ref="J101:J133" si="9">(+H101*$J$271)</f>
        <v>3227920.4386909576</v>
      </c>
      <c r="L101" s="46">
        <f>+J101/payroll!F101</f>
        <v>2.9351912028214213E-2</v>
      </c>
      <c r="O101" s="16">
        <v>3346845.5866468772</v>
      </c>
      <c r="P101" s="16">
        <f t="shared" si="6"/>
        <v>-118925.14795591962</v>
      </c>
      <c r="R101" s="47">
        <v>6.6604756569363058E-2</v>
      </c>
      <c r="S101" s="45">
        <f t="shared" si="7"/>
        <v>-3.9010129200275495E-3</v>
      </c>
    </row>
    <row r="102" spans="1:19">
      <c r="A102" t="s">
        <v>151</v>
      </c>
      <c r="B102" t="s">
        <v>152</v>
      </c>
      <c r="C102" s="45">
        <f>+payroll!G102</f>
        <v>0.15158834211295219</v>
      </c>
      <c r="D102" s="45">
        <f>+IFR!T102</f>
        <v>0.1945005574019856</v>
      </c>
      <c r="E102" s="45">
        <f>+claims!R102</f>
        <v>0.26548193976496576</v>
      </c>
      <c r="F102" s="45">
        <f>+costs!L102</f>
        <v>0.31678281887304793</v>
      </c>
      <c r="H102" s="47">
        <f t="shared" si="8"/>
        <v>0.27315309472794086</v>
      </c>
      <c r="J102" s="16">
        <f t="shared" si="9"/>
        <v>14061623.852874236</v>
      </c>
      <c r="L102" s="46">
        <f>+J102/payroll!F102</f>
        <v>9.4109660497825546E-3</v>
      </c>
      <c r="O102" s="16">
        <v>13768815.715782452</v>
      </c>
      <c r="P102" s="16">
        <f t="shared" si="6"/>
        <v>292808.13709178381</v>
      </c>
      <c r="R102" s="47">
        <v>0.27400983859458516</v>
      </c>
      <c r="S102" s="45">
        <f t="shared" si="7"/>
        <v>-8.5674386664430502E-4</v>
      </c>
    </row>
    <row r="103" spans="1:19">
      <c r="A103" t="s">
        <v>509</v>
      </c>
      <c r="B103" t="s">
        <v>508</v>
      </c>
      <c r="C103" s="45">
        <f>+payroll!G103</f>
        <v>5.0892241955278836E-3</v>
      </c>
      <c r="D103" s="45">
        <f>+IFR!T103</f>
        <v>5.2277359433543962E-3</v>
      </c>
      <c r="E103" s="45">
        <f>+claims!R103</f>
        <v>1.4899220697748637E-3</v>
      </c>
      <c r="F103" s="45">
        <f>+costs!L103</f>
        <v>4.5554896889305821E-3</v>
      </c>
      <c r="H103" s="47">
        <f t="shared" si="8"/>
        <v>4.246402141184864E-3</v>
      </c>
      <c r="J103" s="16">
        <f t="shared" si="9"/>
        <v>218600.15789626504</v>
      </c>
      <c r="L103" s="46">
        <f>+J103/payroll!F103</f>
        <v>4.3577611375015882E-3</v>
      </c>
      <c r="O103" s="16">
        <v>224296.86096399379</v>
      </c>
      <c r="P103" s="16">
        <f t="shared" si="6"/>
        <v>-5696.7030677287548</v>
      </c>
      <c r="R103" s="47">
        <v>4.4636770466444896E-3</v>
      </c>
      <c r="S103" s="45">
        <f t="shared" si="7"/>
        <v>-2.1727490545962562E-4</v>
      </c>
    </row>
    <row r="104" spans="1:19">
      <c r="A104" t="s">
        <v>153</v>
      </c>
      <c r="B104" t="s">
        <v>154</v>
      </c>
      <c r="C104" s="45">
        <f>+payroll!G104</f>
        <v>7.2360742847652664E-3</v>
      </c>
      <c r="D104" s="45">
        <f>+IFR!T104</f>
        <v>4.4769493234642155E-3</v>
      </c>
      <c r="E104" s="45">
        <f>+claims!R104</f>
        <v>8.7340259262664449E-4</v>
      </c>
      <c r="F104" s="45">
        <f>+costs!L104</f>
        <v>5.1349971272843871E-4</v>
      </c>
      <c r="H104" s="47">
        <f t="shared" si="8"/>
        <v>1.903238167559745E-3</v>
      </c>
      <c r="J104" s="16">
        <f t="shared" si="9"/>
        <v>97976.628239611193</v>
      </c>
      <c r="L104" s="46">
        <f>+J104/payroll!F104</f>
        <v>1.3736750379901054E-3</v>
      </c>
      <c r="O104" s="16">
        <v>91618.926353117524</v>
      </c>
      <c r="P104" s="16">
        <f t="shared" si="6"/>
        <v>6357.701886493669</v>
      </c>
      <c r="R104" s="47">
        <v>1.8232858758833554E-3</v>
      </c>
      <c r="S104" s="45">
        <f t="shared" si="7"/>
        <v>7.9952291676389526E-5</v>
      </c>
    </row>
    <row r="105" spans="1:19">
      <c r="A105" t="s">
        <v>155</v>
      </c>
      <c r="B105" t="s">
        <v>156</v>
      </c>
      <c r="C105" s="45">
        <f>+payroll!G105</f>
        <v>7.6491652764624947E-3</v>
      </c>
      <c r="D105" s="45">
        <f>+IFR!T105</f>
        <v>6.7714155518071801E-3</v>
      </c>
      <c r="E105" s="45">
        <f>+claims!R105</f>
        <v>3.1339740088367823E-3</v>
      </c>
      <c r="F105" s="45">
        <f>+costs!L105</f>
        <v>4.9034568191234518E-3</v>
      </c>
      <c r="H105" s="47">
        <f t="shared" si="8"/>
        <v>5.2147427963332976E-3</v>
      </c>
      <c r="J105" s="16">
        <f t="shared" si="9"/>
        <v>268449.28030033293</v>
      </c>
      <c r="L105" s="46">
        <f>+J105/payroll!F105</f>
        <v>3.5605142854646188E-3</v>
      </c>
      <c r="O105" s="16">
        <v>213834.80806224668</v>
      </c>
      <c r="P105" s="16">
        <f t="shared" si="6"/>
        <v>54614.472238086251</v>
      </c>
      <c r="R105" s="47">
        <v>4.2554742871515443E-3</v>
      </c>
      <c r="S105" s="45">
        <f t="shared" si="7"/>
        <v>9.5926850918175328E-4</v>
      </c>
    </row>
    <row r="106" spans="1:19">
      <c r="A106" t="s">
        <v>157</v>
      </c>
      <c r="B106" t="s">
        <v>158</v>
      </c>
      <c r="C106" s="45">
        <f>+payroll!G106</f>
        <v>8.037107702412491E-3</v>
      </c>
      <c r="D106" s="45">
        <f>+IFR!T106</f>
        <v>8.6988444593050617E-3</v>
      </c>
      <c r="E106" s="45">
        <f>+claims!R106</f>
        <v>5.4459220481426068E-3</v>
      </c>
      <c r="F106" s="45">
        <f>+costs!L106</f>
        <v>3.4872863671889607E-3</v>
      </c>
      <c r="H106" s="47">
        <f t="shared" si="8"/>
        <v>5.0012541477494621E-3</v>
      </c>
      <c r="J106" s="16">
        <f t="shared" si="9"/>
        <v>257459.1171603754</v>
      </c>
      <c r="L106" s="46">
        <f>+J106/payroll!F106</f>
        <v>3.2499226226490293E-3</v>
      </c>
      <c r="O106" s="16">
        <v>256145.77350394483</v>
      </c>
      <c r="P106" s="16">
        <f t="shared" si="6"/>
        <v>1313.3436564305739</v>
      </c>
      <c r="R106" s="47">
        <v>5.0974944761625453E-3</v>
      </c>
      <c r="S106" s="45">
        <f t="shared" si="7"/>
        <v>-9.6240328413083227E-5</v>
      </c>
    </row>
    <row r="107" spans="1:19">
      <c r="A107" t="s">
        <v>159</v>
      </c>
      <c r="B107" t="s">
        <v>160</v>
      </c>
      <c r="C107" s="45">
        <f>+payroll!G107</f>
        <v>5.1358099171393438E-2</v>
      </c>
      <c r="D107" s="45">
        <f>+IFR!T107</f>
        <v>3.6477034522132766E-2</v>
      </c>
      <c r="E107" s="45">
        <f>+claims!R107</f>
        <v>1.3306545381782404E-2</v>
      </c>
      <c r="F107" s="45">
        <f>+costs!L107</f>
        <v>1.6575687965398388E-2</v>
      </c>
      <c r="H107" s="47">
        <f t="shared" si="8"/>
        <v>2.2920786298197167E-2</v>
      </c>
      <c r="J107" s="16">
        <f t="shared" si="9"/>
        <v>1179937.1178949114</v>
      </c>
      <c r="L107" s="46">
        <f>+J107/payroll!F107</f>
        <v>2.330850694183084E-3</v>
      </c>
      <c r="O107" s="16">
        <v>1113021.534277312</v>
      </c>
      <c r="P107" s="16">
        <f t="shared" si="6"/>
        <v>66915.583617599448</v>
      </c>
      <c r="R107" s="47">
        <v>2.214996970364292E-2</v>
      </c>
      <c r="S107" s="45">
        <f t="shared" si="7"/>
        <v>7.7081659455424667E-4</v>
      </c>
    </row>
    <row r="108" spans="1:19">
      <c r="A108" t="s">
        <v>161</v>
      </c>
      <c r="B108" t="s">
        <v>162</v>
      </c>
      <c r="C108" s="45">
        <f>+payroll!G108</f>
        <v>1.1685018563864634E-2</v>
      </c>
      <c r="D108" s="45">
        <f>+IFR!T108</f>
        <v>9.8538717594295142E-3</v>
      </c>
      <c r="E108" s="45">
        <f>+claims!R108</f>
        <v>6.0624415252908265E-3</v>
      </c>
      <c r="F108" s="45">
        <f>+costs!L108</f>
        <v>3.3977367811482404E-3</v>
      </c>
      <c r="H108" s="47">
        <f t="shared" si="8"/>
        <v>5.6403695878943366E-3</v>
      </c>
      <c r="J108" s="16">
        <f t="shared" si="9"/>
        <v>290360.08402231924</v>
      </c>
      <c r="L108" s="46">
        <f>+J108/payroll!F108</f>
        <v>2.5209953243530976E-3</v>
      </c>
      <c r="O108" s="16">
        <v>280146.60752725927</v>
      </c>
      <c r="P108" s="16">
        <f t="shared" si="6"/>
        <v>10213.476495059964</v>
      </c>
      <c r="R108" s="47">
        <v>5.5751292119754136E-3</v>
      </c>
      <c r="S108" s="45">
        <f t="shared" si="7"/>
        <v>6.524037591892299E-5</v>
      </c>
    </row>
    <row r="109" spans="1:19">
      <c r="A109" t="s">
        <v>163</v>
      </c>
      <c r="B109" t="s">
        <v>164</v>
      </c>
      <c r="C109" s="45">
        <f>+payroll!G109</f>
        <v>4.139397820324163E-2</v>
      </c>
      <c r="D109" s="45">
        <f>+IFR!T109</f>
        <v>3.6889260356978683E-2</v>
      </c>
      <c r="E109" s="45">
        <f>+claims!R109</f>
        <v>1.5258857059418434E-2</v>
      </c>
      <c r="F109" s="45">
        <f>+costs!L109</f>
        <v>1.4116032231075893E-2</v>
      </c>
      <c r="H109" s="47">
        <f t="shared" si="8"/>
        <v>2.0543852717585839E-2</v>
      </c>
      <c r="J109" s="16">
        <f t="shared" si="9"/>
        <v>1057575.1656457095</v>
      </c>
      <c r="L109" s="46">
        <f>+J109/payroll!F109</f>
        <v>2.5920215674009859E-3</v>
      </c>
      <c r="O109" s="16">
        <v>977656.69538601174</v>
      </c>
      <c r="P109" s="16">
        <f t="shared" si="6"/>
        <v>79918.470259697759</v>
      </c>
      <c r="R109" s="47">
        <v>1.945610710706016E-2</v>
      </c>
      <c r="S109" s="45">
        <f t="shared" si="7"/>
        <v>1.0877456105256797E-3</v>
      </c>
    </row>
    <row r="110" spans="1:19">
      <c r="A110" t="s">
        <v>165</v>
      </c>
      <c r="B110" t="s">
        <v>166</v>
      </c>
      <c r="C110" s="45">
        <f>+payroll!G110</f>
        <v>9.7092223145383814E-3</v>
      </c>
      <c r="D110" s="45">
        <f>+IFR!T110</f>
        <v>7.9568201920560237E-3</v>
      </c>
      <c r="E110" s="45">
        <f>+claims!R110</f>
        <v>3.0312207626454132E-3</v>
      </c>
      <c r="F110" s="45">
        <f>+costs!L110</f>
        <v>2.9437047789859041E-3</v>
      </c>
      <c r="H110" s="47">
        <f t="shared" si="8"/>
        <v>4.4291612951126548E-3</v>
      </c>
      <c r="J110" s="16">
        <f t="shared" si="9"/>
        <v>228008.4001157491</v>
      </c>
      <c r="L110" s="46">
        <f>+J110/payroll!F110</f>
        <v>2.3824891712141455E-3</v>
      </c>
      <c r="O110" s="16">
        <v>180705.61356124544</v>
      </c>
      <c r="P110" s="16">
        <f t="shared" si="6"/>
        <v>47302.786554503662</v>
      </c>
      <c r="R110" s="47">
        <v>3.5961782790291711E-3</v>
      </c>
      <c r="S110" s="45">
        <f t="shared" si="7"/>
        <v>8.3298301608348375E-4</v>
      </c>
    </row>
    <row r="111" spans="1:19">
      <c r="A111" t="s">
        <v>167</v>
      </c>
      <c r="B111" t="s">
        <v>168</v>
      </c>
      <c r="C111" s="45">
        <f>+payroll!G111</f>
        <v>4.3431795561810664E-3</v>
      </c>
      <c r="D111" s="45">
        <f>+IFR!T111</f>
        <v>4.1196380808168525E-3</v>
      </c>
      <c r="E111" s="45">
        <f>+claims!R111</f>
        <v>1.9009350545403437E-3</v>
      </c>
      <c r="F111" s="45">
        <f>+costs!L111</f>
        <v>5.971709010836883E-4</v>
      </c>
      <c r="H111" s="47">
        <f t="shared" si="8"/>
        <v>1.7012950034560044E-3</v>
      </c>
      <c r="J111" s="16">
        <f t="shared" si="9"/>
        <v>87580.814067656349</v>
      </c>
      <c r="L111" s="46">
        <f>+J111/payroll!F111</f>
        <v>2.0458120238697692E-3</v>
      </c>
      <c r="O111" s="16">
        <v>93242.289413812527</v>
      </c>
      <c r="P111" s="16">
        <f t="shared" si="6"/>
        <v>-5661.4753461561777</v>
      </c>
      <c r="R111" s="47">
        <v>1.8555920276558408E-3</v>
      </c>
      <c r="S111" s="45">
        <f t="shared" si="7"/>
        <v>-1.5429702419983643E-4</v>
      </c>
    </row>
    <row r="112" spans="1:19">
      <c r="A112" t="s">
        <v>169</v>
      </c>
      <c r="B112" t="s">
        <v>170</v>
      </c>
      <c r="C112" s="45">
        <f>+payroll!G112</f>
        <v>5.1013736624089005E-3</v>
      </c>
      <c r="D112" s="45">
        <f>+IFR!T112</f>
        <v>5.2666269327504931E-3</v>
      </c>
      <c r="E112" s="45">
        <f>+claims!R112</f>
        <v>1.7981818083489735E-3</v>
      </c>
      <c r="F112" s="45">
        <f>+costs!L112</f>
        <v>9.143923981374092E-4</v>
      </c>
      <c r="H112" s="47">
        <f t="shared" si="8"/>
        <v>2.1143627845297158E-3</v>
      </c>
      <c r="J112" s="16">
        <f t="shared" si="9"/>
        <v>108845.09360651742</v>
      </c>
      <c r="L112" s="46">
        <f>+J112/payroll!F112</f>
        <v>2.1646428689309698E-3</v>
      </c>
      <c r="O112" s="16">
        <v>97702.190592987608</v>
      </c>
      <c r="P112" s="16">
        <f t="shared" si="6"/>
        <v>11142.903013529809</v>
      </c>
      <c r="R112" s="47">
        <v>1.9443474317137792E-3</v>
      </c>
      <c r="S112" s="45">
        <f t="shared" si="7"/>
        <v>1.7001535281593655E-4</v>
      </c>
    </row>
    <row r="113" spans="1:22">
      <c r="A113" t="s">
        <v>171</v>
      </c>
      <c r="B113" t="s">
        <v>533</v>
      </c>
      <c r="C113" s="45">
        <f>+payroll!G113</f>
        <v>3.4622845986341785E-2</v>
      </c>
      <c r="D113" s="45">
        <f>+IFR!T113</f>
        <v>2.3934546105114706E-2</v>
      </c>
      <c r="E113" s="45">
        <f>+claims!R113</f>
        <v>7.9633765798311686E-3</v>
      </c>
      <c r="F113" s="45">
        <f>+costs!L113</f>
        <v>6.8805881983956662E-3</v>
      </c>
      <c r="H113" s="47">
        <f t="shared" si="8"/>
        <v>1.2642533417444136E-2</v>
      </c>
      <c r="J113" s="16">
        <f t="shared" si="9"/>
        <v>650823.85261113255</v>
      </c>
      <c r="L113" s="46">
        <f>+J113/payroll!F113</f>
        <v>1.9070638376941528E-3</v>
      </c>
      <c r="O113" s="16">
        <v>606241.63027664379</v>
      </c>
      <c r="P113" s="16">
        <f t="shared" si="6"/>
        <v>44582.222334488761</v>
      </c>
      <c r="R113" s="47">
        <v>1.2064666612612972E-2</v>
      </c>
      <c r="S113" s="45">
        <f t="shared" si="7"/>
        <v>5.7786680483116332E-4</v>
      </c>
    </row>
    <row r="114" spans="1:22">
      <c r="A114" t="s">
        <v>172</v>
      </c>
      <c r="B114" t="s">
        <v>173</v>
      </c>
      <c r="C114" s="45">
        <f>+payroll!G114</f>
        <v>3.118064733611502E-2</v>
      </c>
      <c r="D114" s="45">
        <f>+IFR!T114</f>
        <v>2.8881211711949732E-2</v>
      </c>
      <c r="E114" s="45">
        <f>+claims!R114</f>
        <v>1.2484519412251448E-2</v>
      </c>
      <c r="F114" s="45">
        <f>+costs!L114</f>
        <v>6.0380423281904769E-3</v>
      </c>
      <c r="H114" s="47">
        <f t="shared" si="8"/>
        <v>1.3003235689760098E-2</v>
      </c>
      <c r="J114" s="16">
        <f t="shared" si="9"/>
        <v>669392.41278518375</v>
      </c>
      <c r="L114" s="46">
        <f>+J114/payroll!F114</f>
        <v>2.1780116165951266E-3</v>
      </c>
      <c r="O114" s="16">
        <v>577337.60020684148</v>
      </c>
      <c r="P114" s="16">
        <f t="shared" si="6"/>
        <v>92054.812578342273</v>
      </c>
      <c r="R114" s="47">
        <v>1.1489454569860355E-2</v>
      </c>
      <c r="S114" s="45">
        <f t="shared" si="7"/>
        <v>1.5137811198997434E-3</v>
      </c>
    </row>
    <row r="115" spans="1:22">
      <c r="A115" t="s">
        <v>174</v>
      </c>
      <c r="B115" t="s">
        <v>175</v>
      </c>
      <c r="C115" s="45">
        <f>+payroll!G115</f>
        <v>1.5870646521209786E-2</v>
      </c>
      <c r="D115" s="45">
        <f>+IFR!T115</f>
        <v>1.3931652174943387E-2</v>
      </c>
      <c r="E115" s="45">
        <f>+claims!R115</f>
        <v>3.4422337474108926E-3</v>
      </c>
      <c r="F115" s="45">
        <f>+costs!L115</f>
        <v>4.3516046124434347E-3</v>
      </c>
      <c r="H115" s="47">
        <f t="shared" si="8"/>
        <v>6.8525851665968418E-3</v>
      </c>
      <c r="J115" s="16">
        <f t="shared" si="9"/>
        <v>352763.62191115902</v>
      </c>
      <c r="L115" s="46">
        <f>+J115/payroll!F115</f>
        <v>2.2550371841207036E-3</v>
      </c>
      <c r="O115" s="16">
        <v>326323.65232917108</v>
      </c>
      <c r="P115" s="16">
        <f t="shared" si="6"/>
        <v>26439.969581987942</v>
      </c>
      <c r="R115" s="47">
        <v>6.4940873020632468E-3</v>
      </c>
      <c r="S115" s="45">
        <f t="shared" si="7"/>
        <v>3.5849786453359504E-4</v>
      </c>
    </row>
    <row r="116" spans="1:22">
      <c r="A116" t="s">
        <v>176</v>
      </c>
      <c r="B116" s="31" t="s">
        <v>553</v>
      </c>
      <c r="C116" s="45">
        <f>+payroll!G116</f>
        <v>2.904791998041141E-2</v>
      </c>
      <c r="D116" s="45">
        <f>+IFR!T116</f>
        <v>2.4866228897219324E-2</v>
      </c>
      <c r="E116" s="45">
        <f>+claims!R116</f>
        <v>1.0223947996041307E-2</v>
      </c>
      <c r="F116" s="45">
        <f>+costs!L116</f>
        <v>5.4506668243756587E-3</v>
      </c>
      <c r="H116" s="47">
        <f t="shared" si="8"/>
        <v>1.1543260903735433E-2</v>
      </c>
      <c r="J116" s="16">
        <f t="shared" si="9"/>
        <v>594234.50071317598</v>
      </c>
      <c r="L116" s="46">
        <f>+J116/payroll!F116</f>
        <v>2.0754264960908624E-3</v>
      </c>
      <c r="O116" s="16">
        <v>585041.50158572604</v>
      </c>
      <c r="P116" s="16">
        <f t="shared" si="6"/>
        <v>9192.9991274499334</v>
      </c>
      <c r="R116" s="47">
        <v>1.1642768029561693E-2</v>
      </c>
      <c r="S116" s="45">
        <f t="shared" si="7"/>
        <v>-9.9507125826259549E-5</v>
      </c>
    </row>
    <row r="117" spans="1:22">
      <c r="A117" t="s">
        <v>177</v>
      </c>
      <c r="B117" t="s">
        <v>178</v>
      </c>
      <c r="C117" s="45">
        <f>+payroll!G117</f>
        <v>1.0085660737855712E-2</v>
      </c>
      <c r="D117" s="45">
        <f>+IFR!T117</f>
        <v>8.7252469866500194E-3</v>
      </c>
      <c r="E117" s="45">
        <f>+claims!R117</f>
        <v>4.4697662093245915E-3</v>
      </c>
      <c r="F117" s="45">
        <f>+costs!L117</f>
        <v>2.4367778099292367E-3</v>
      </c>
      <c r="H117" s="47">
        <f t="shared" si="8"/>
        <v>4.4838950829194472E-3</v>
      </c>
      <c r="J117" s="16">
        <f t="shared" si="9"/>
        <v>230826.03590694786</v>
      </c>
      <c r="L117" s="46">
        <f>+J117/payroll!F117</f>
        <v>2.3219078056197994E-3</v>
      </c>
      <c r="O117" s="16">
        <v>278627.75774971873</v>
      </c>
      <c r="P117" s="16">
        <f t="shared" si="6"/>
        <v>-47801.721842770872</v>
      </c>
      <c r="R117" s="47">
        <v>5.544902953524132E-3</v>
      </c>
      <c r="S117" s="45">
        <f t="shared" si="7"/>
        <v>-1.0610078706046848E-3</v>
      </c>
    </row>
    <row r="118" spans="1:22">
      <c r="A118" t="s">
        <v>179</v>
      </c>
      <c r="B118" t="s">
        <v>180</v>
      </c>
      <c r="C118" s="45">
        <f>+payroll!G118</f>
        <v>2.3160743475550303E-3</v>
      </c>
      <c r="D118" s="45">
        <f>+IFR!T118</f>
        <v>2.5699718269711325E-3</v>
      </c>
      <c r="E118" s="45">
        <f>+claims!R118</f>
        <v>1.7981818083489735E-3</v>
      </c>
      <c r="F118" s="45">
        <f>+costs!L118</f>
        <v>1.9414196473738561E-3</v>
      </c>
      <c r="H118" s="47">
        <f t="shared" si="8"/>
        <v>2.0453348314924298E-3</v>
      </c>
      <c r="J118" s="16">
        <f t="shared" si="9"/>
        <v>105291.60975559879</v>
      </c>
      <c r="L118" s="46">
        <f>+J118/payroll!F118</f>
        <v>4.6121752668840605E-3</v>
      </c>
      <c r="O118" s="16">
        <v>109995.13317694218</v>
      </c>
      <c r="P118" s="16">
        <f t="shared" si="6"/>
        <v>-4703.5234213433869</v>
      </c>
      <c r="R118" s="47">
        <v>2.1889862795865774E-3</v>
      </c>
      <c r="S118" s="45">
        <f t="shared" si="7"/>
        <v>-1.4365144809414757E-4</v>
      </c>
    </row>
    <row r="119" spans="1:22">
      <c r="A119" t="s">
        <v>181</v>
      </c>
      <c r="B119" t="s">
        <v>534</v>
      </c>
      <c r="C119" s="45">
        <f>+payroll!G119</f>
        <v>6.3070935138656093E-4</v>
      </c>
      <c r="D119" s="45">
        <f>+IFR!T119</f>
        <v>2.0209369332755241E-4</v>
      </c>
      <c r="E119" s="45">
        <f>+claims!R119</f>
        <v>0</v>
      </c>
      <c r="F119" s="45">
        <f>+costs!L119</f>
        <v>0</v>
      </c>
      <c r="H119" s="47">
        <f t="shared" si="8"/>
        <v>1.0410038058926416E-4</v>
      </c>
      <c r="J119" s="16">
        <f t="shared" si="9"/>
        <v>5358.9742274208575</v>
      </c>
      <c r="L119" s="46">
        <f>+J119/payroll!F119</f>
        <v>8.6201918527171149E-4</v>
      </c>
      <c r="O119" s="16">
        <v>4505.2149404185966</v>
      </c>
      <c r="P119" s="16">
        <f t="shared" si="6"/>
        <v>853.75928700226086</v>
      </c>
      <c r="R119" s="47">
        <v>8.9657182152783334E-5</v>
      </c>
      <c r="S119" s="45">
        <f t="shared" si="7"/>
        <v>1.4443198436480827E-5</v>
      </c>
    </row>
    <row r="120" spans="1:22">
      <c r="A120" t="s">
        <v>182</v>
      </c>
      <c r="B120" t="s">
        <v>183</v>
      </c>
      <c r="C120" s="45">
        <f>+payroll!G120</f>
        <v>6.4893915831748354E-3</v>
      </c>
      <c r="D120" s="45">
        <f>+IFR!T120</f>
        <v>5.4760484932133155E-3</v>
      </c>
      <c r="E120" s="45">
        <f>+claims!R120</f>
        <v>2.1064415469230833E-3</v>
      </c>
      <c r="F120" s="45">
        <f>+costs!L120</f>
        <v>2.195501230031018E-3</v>
      </c>
      <c r="H120" s="47">
        <f t="shared" si="8"/>
        <v>3.128946979605592E-3</v>
      </c>
      <c r="J120" s="16">
        <f t="shared" si="9"/>
        <v>161074.78308683509</v>
      </c>
      <c r="L120" s="46">
        <f>+J120/payroll!F120</f>
        <v>2.518187753238321E-3</v>
      </c>
      <c r="O120" s="16">
        <v>182174.94028763298</v>
      </c>
      <c r="P120" s="16">
        <f t="shared" si="6"/>
        <v>-21100.157200797898</v>
      </c>
      <c r="R120" s="47">
        <v>3.6254189913352171E-3</v>
      </c>
      <c r="S120" s="45">
        <f t="shared" si="7"/>
        <v>-4.9647201172962506E-4</v>
      </c>
    </row>
    <row r="121" spans="1:22">
      <c r="A121" t="s">
        <v>184</v>
      </c>
      <c r="B121" t="s">
        <v>185</v>
      </c>
      <c r="C121" s="45">
        <f>+payroll!G121</f>
        <v>1.0698441015621984E-2</v>
      </c>
      <c r="D121" s="45">
        <f>+IFR!T121</f>
        <v>6.8064560801085619E-3</v>
      </c>
      <c r="E121" s="45">
        <f>+claims!R121</f>
        <v>2.2091947931144537E-3</v>
      </c>
      <c r="F121" s="45">
        <f>+costs!L121</f>
        <v>1.9976919038709648E-3</v>
      </c>
      <c r="H121" s="47">
        <f t="shared" si="8"/>
        <v>3.7181064982560654E-3</v>
      </c>
      <c r="J121" s="16">
        <f t="shared" si="9"/>
        <v>191404.07351224564</v>
      </c>
      <c r="L121" s="46">
        <f>+J121/payroll!F121</f>
        <v>1.8150776670220242E-3</v>
      </c>
      <c r="O121" s="16">
        <v>160807.60918463842</v>
      </c>
      <c r="P121" s="16">
        <f t="shared" si="6"/>
        <v>30596.464327607217</v>
      </c>
      <c r="R121" s="47">
        <v>3.2001929539195598E-3</v>
      </c>
      <c r="S121" s="45">
        <f t="shared" si="7"/>
        <v>5.1791354433650561E-4</v>
      </c>
    </row>
    <row r="122" spans="1:22">
      <c r="A122" t="s">
        <v>186</v>
      </c>
      <c r="B122" t="s">
        <v>535</v>
      </c>
      <c r="C122" s="45">
        <f>+payroll!G122</f>
        <v>2.7653275745301307E-3</v>
      </c>
      <c r="D122" s="45">
        <f>+IFR!T122</f>
        <v>2.5444575259456008E-3</v>
      </c>
      <c r="E122" s="45">
        <f>+claims!R122</f>
        <v>9.7615583881801422E-4</v>
      </c>
      <c r="F122" s="45">
        <f>+costs!L122</f>
        <v>4.6995772717207073E-4</v>
      </c>
      <c r="H122" s="47">
        <f t="shared" si="8"/>
        <v>1.0921211496854109E-3</v>
      </c>
      <c r="J122" s="16">
        <f t="shared" si="9"/>
        <v>56221.207465872947</v>
      </c>
      <c r="L122" s="46">
        <f>+J122/payroll!F122</f>
        <v>2.0626147445918911E-3</v>
      </c>
      <c r="O122" s="16">
        <v>57807.713575166897</v>
      </c>
      <c r="P122" s="16">
        <f t="shared" si="6"/>
        <v>-1586.5061092939504</v>
      </c>
      <c r="R122" s="47">
        <v>1.1504171886110065E-3</v>
      </c>
      <c r="S122" s="45">
        <f t="shared" si="7"/>
        <v>-5.8296038925595602E-5</v>
      </c>
    </row>
    <row r="123" spans="1:22">
      <c r="A123" t="s">
        <v>475</v>
      </c>
      <c r="B123" t="s">
        <v>476</v>
      </c>
      <c r="C123" s="45">
        <f>+payroll!G123</f>
        <v>3.4992418536235674E-3</v>
      </c>
      <c r="D123" s="45">
        <f>+IFR!T123</f>
        <v>2.5506306988656172E-3</v>
      </c>
      <c r="E123" s="45">
        <f>+claims!R123</f>
        <v>2.568831154784248E-4</v>
      </c>
      <c r="F123" s="45">
        <f>+costs!L123</f>
        <v>4.6114525842375447E-5</v>
      </c>
      <c r="H123" s="47">
        <f t="shared" si="8"/>
        <v>8.2243525188833706E-4</v>
      </c>
      <c r="J123" s="16">
        <f t="shared" si="9"/>
        <v>42338.071135222286</v>
      </c>
      <c r="L123" s="46">
        <f>+J123/payroll!F123</f>
        <v>1.2275003977805499E-3</v>
      </c>
      <c r="O123" s="16">
        <v>53325.633008367935</v>
      </c>
      <c r="P123" s="16">
        <f t="shared" si="6"/>
        <v>-10987.561873145649</v>
      </c>
      <c r="R123" s="47">
        <v>1.0612203979771711E-3</v>
      </c>
      <c r="S123" s="45">
        <f t="shared" si="7"/>
        <v>-2.3878514608883399E-4</v>
      </c>
    </row>
    <row r="124" spans="1:22">
      <c r="A124" t="s">
        <v>187</v>
      </c>
      <c r="B124" t="s">
        <v>495</v>
      </c>
      <c r="C124" s="45">
        <f>+payroll!G124</f>
        <v>2.0332692358504124E-3</v>
      </c>
      <c r="D124" s="45">
        <f>+IFR!T124</f>
        <v>1.9127953788853273E-3</v>
      </c>
      <c r="E124" s="45">
        <f>+claims!R124</f>
        <v>2.000984267937204E-3</v>
      </c>
      <c r="F124" s="45">
        <f>+costs!L124</f>
        <v>1.5477184280169509E-3</v>
      </c>
      <c r="H124" s="47">
        <f t="shared" si="8"/>
        <v>1.7220367738427183E-3</v>
      </c>
      <c r="J124" s="16">
        <f t="shared" si="9"/>
        <v>88648.577819376427</v>
      </c>
      <c r="L124" s="46">
        <f>+J124/payroll!F124</f>
        <v>4.4232492900172947E-3</v>
      </c>
      <c r="O124" s="16">
        <v>84853.261588771071</v>
      </c>
      <c r="P124" s="16">
        <f t="shared" si="6"/>
        <v>3795.3162306053564</v>
      </c>
      <c r="R124" s="47">
        <v>1.6886440338882837E-3</v>
      </c>
      <c r="S124" s="45">
        <f t="shared" si="7"/>
        <v>3.3392739954434675E-5</v>
      </c>
    </row>
    <row r="125" spans="1:22">
      <c r="A125" t="s">
        <v>188</v>
      </c>
      <c r="B125" t="s">
        <v>189</v>
      </c>
      <c r="C125" s="45">
        <f>+payroll!G125</f>
        <v>2.3369893964137983E-3</v>
      </c>
      <c r="D125" s="45">
        <f>+IFR!T125</f>
        <v>2.2521200385642991E-3</v>
      </c>
      <c r="E125" s="45">
        <f>+claims!R125</f>
        <v>3.3530006651920716E-3</v>
      </c>
      <c r="F125" s="45">
        <f>+costs!L125</f>
        <v>1.5757234188685291E-3</v>
      </c>
      <c r="H125" s="47">
        <f t="shared" si="8"/>
        <v>2.0220228304721902E-3</v>
      </c>
      <c r="J125" s="16">
        <f t="shared" si="9"/>
        <v>104091.53332984597</v>
      </c>
      <c r="L125" s="46">
        <f>+J125/payroll!F125</f>
        <v>4.518800806564526E-3</v>
      </c>
      <c r="O125" s="16">
        <v>104429.78160618216</v>
      </c>
      <c r="P125" s="16">
        <f t="shared" si="6"/>
        <v>-338.24827633619134</v>
      </c>
      <c r="R125" s="47">
        <v>2.0782315772865027E-3</v>
      </c>
      <c r="S125" s="45">
        <f t="shared" si="7"/>
        <v>-5.6208746814312514E-5</v>
      </c>
    </row>
    <row r="126" spans="1:22">
      <c r="A126" t="s">
        <v>545</v>
      </c>
      <c r="B126" t="s">
        <v>546</v>
      </c>
      <c r="C126" s="45">
        <f>+payroll!G126</f>
        <v>2.4131832571687452E-3</v>
      </c>
      <c r="D126" s="45">
        <f>+IFR!T126</f>
        <v>1.9509669049626881E-3</v>
      </c>
      <c r="E126" s="45">
        <f>+claims!R126</f>
        <v>3.0825973857410977E-4</v>
      </c>
      <c r="F126" s="45">
        <f>+costs!L126</f>
        <v>1.7538942398431854E-4</v>
      </c>
      <c r="H126" s="47">
        <f t="shared" si="8"/>
        <v>6.9699138544313671E-4</v>
      </c>
      <c r="J126" s="16">
        <f t="shared" si="9"/>
        <v>35880.35749899393</v>
      </c>
      <c r="L126" s="46">
        <f>+J126/payroll!F126</f>
        <v>1.5084502507027155E-3</v>
      </c>
      <c r="O126" s="16">
        <v>28714.321983365131</v>
      </c>
      <c r="P126" s="16">
        <f t="shared" si="6"/>
        <v>7166.0355156287987</v>
      </c>
      <c r="R126" s="47">
        <v>5.7143670845969383E-4</v>
      </c>
      <c r="S126" s="45">
        <f t="shared" si="7"/>
        <v>1.2555467698344288E-4</v>
      </c>
    </row>
    <row r="127" spans="1:22" s="42" customFormat="1">
      <c r="A127" s="44" t="s">
        <v>565</v>
      </c>
      <c r="B127" s="44" t="s">
        <v>559</v>
      </c>
      <c r="C127" s="45">
        <f>+payroll!G127</f>
        <v>1.3718127858178714E-2</v>
      </c>
      <c r="D127" s="45">
        <f>+IFR!T127</f>
        <v>9.1342085897720433E-3</v>
      </c>
      <c r="E127" s="45">
        <f>+claims!R127</f>
        <v>7.1927272333958941E-3</v>
      </c>
      <c r="F127" s="45">
        <f>+costs!L127</f>
        <v>1.6607925737895722E-3</v>
      </c>
      <c r="H127" s="47">
        <f t="shared" si="8"/>
        <v>4.931926685276972E-3</v>
      </c>
      <c r="J127" s="16">
        <f t="shared" si="9"/>
        <v>253890.21488989826</v>
      </c>
      <c r="L127" s="46">
        <f>+J127/payroll!F127</f>
        <v>1.8776543612495113E-3</v>
      </c>
      <c r="O127" s="16">
        <v>246499.16672848436</v>
      </c>
      <c r="P127" s="16">
        <f t="shared" si="6"/>
        <v>7391.0481614138989</v>
      </c>
      <c r="R127" s="47">
        <v>4.9055197108601439E-3</v>
      </c>
      <c r="S127" s="45">
        <f t="shared" si="7"/>
        <v>2.6406974416828127E-5</v>
      </c>
      <c r="V127" s="86"/>
    </row>
    <row r="128" spans="1:22">
      <c r="A128" t="s">
        <v>190</v>
      </c>
      <c r="B128" t="s">
        <v>191</v>
      </c>
      <c r="C128" s="45">
        <f>+payroll!G128</f>
        <v>1.7095148406434885E-3</v>
      </c>
      <c r="D128" s="45">
        <f>+IFR!T128</f>
        <v>1.2503117785409477E-3</v>
      </c>
      <c r="E128" s="45">
        <f>+claims!R128</f>
        <v>1.0275324619136993E-4</v>
      </c>
      <c r="F128" s="45">
        <f>+costs!L128</f>
        <v>5.9208467850691598E-5</v>
      </c>
      <c r="H128" s="47">
        <f t="shared" si="8"/>
        <v>4.2091639503717498E-4</v>
      </c>
      <c r="J128" s="16">
        <f t="shared" si="9"/>
        <v>21668.317638559573</v>
      </c>
      <c r="L128" s="46">
        <f>+J128/payroll!F128</f>
        <v>1.285928588205838E-3</v>
      </c>
      <c r="O128" s="16">
        <v>20550.110818758574</v>
      </c>
      <c r="P128" s="16">
        <f t="shared" si="6"/>
        <v>1118.2068198009983</v>
      </c>
      <c r="R128" s="47">
        <v>4.0896273614109314E-4</v>
      </c>
      <c r="S128" s="45">
        <f t="shared" si="7"/>
        <v>1.1953658896081832E-5</v>
      </c>
    </row>
    <row r="129" spans="1:19">
      <c r="A129" t="s">
        <v>192</v>
      </c>
      <c r="B129" t="s">
        <v>536</v>
      </c>
      <c r="C129" s="45">
        <f>+payroll!G129</f>
        <v>8.6312157069673E-4</v>
      </c>
      <c r="D129" s="45">
        <f>+IFR!T129</f>
        <v>3.2522406685807408E-4</v>
      </c>
      <c r="E129" s="45">
        <f>+claims!R129</f>
        <v>0</v>
      </c>
      <c r="F129" s="45">
        <f>+costs!L129</f>
        <v>8.739520505727679E-8</v>
      </c>
      <c r="H129" s="47">
        <f t="shared" si="8"/>
        <v>1.4859564181738487E-4</v>
      </c>
      <c r="J129" s="16">
        <f t="shared" si="9"/>
        <v>7649.5418201050334</v>
      </c>
      <c r="L129" s="46">
        <f>+J129/payroll!F129</f>
        <v>8.9914138257576296E-4</v>
      </c>
      <c r="O129" s="16">
        <v>8006.4306860622455</v>
      </c>
      <c r="P129" s="16">
        <f t="shared" si="6"/>
        <v>-356.88886595721215</v>
      </c>
      <c r="R129" s="47">
        <v>1.5933402155219261E-4</v>
      </c>
      <c r="S129" s="45">
        <f t="shared" si="7"/>
        <v>-1.0738379734807744E-5</v>
      </c>
    </row>
    <row r="130" spans="1:19">
      <c r="A130" t="s">
        <v>193</v>
      </c>
      <c r="B130" t="s">
        <v>194</v>
      </c>
      <c r="C130" s="45">
        <f>+payroll!G130</f>
        <v>8.1383596738330913E-3</v>
      </c>
      <c r="D130" s="45">
        <f>+IFR!T130</f>
        <v>6.2981019518426945E-3</v>
      </c>
      <c r="E130" s="45">
        <f>+claims!R130</f>
        <v>1.5412986928705489E-3</v>
      </c>
      <c r="F130" s="45">
        <f>+costs!L130</f>
        <v>1.0900736150920821E-3</v>
      </c>
      <c r="H130" s="47">
        <f t="shared" si="8"/>
        <v>2.689796676195305E-3</v>
      </c>
      <c r="J130" s="16">
        <f t="shared" si="9"/>
        <v>138467.80370195393</v>
      </c>
      <c r="L130" s="46">
        <f>+J130/payroll!F130</f>
        <v>1.7261417530118779E-3</v>
      </c>
      <c r="O130" s="16">
        <v>111188.85867888718</v>
      </c>
      <c r="P130" s="16">
        <f t="shared" si="6"/>
        <v>27278.945023066757</v>
      </c>
      <c r="R130" s="47">
        <v>2.2127423192392294E-3</v>
      </c>
      <c r="S130" s="45">
        <f t="shared" si="7"/>
        <v>4.7705435695607557E-4</v>
      </c>
    </row>
    <row r="131" spans="1:19">
      <c r="A131" t="s">
        <v>195</v>
      </c>
      <c r="B131" t="s">
        <v>537</v>
      </c>
      <c r="C131" s="45">
        <f>+payroll!G131</f>
        <v>8.5049087222385637E-4</v>
      </c>
      <c r="D131" s="45">
        <f>+IFR!T131</f>
        <v>8.1377074820072643E-4</v>
      </c>
      <c r="E131" s="45">
        <f>+claims!R131</f>
        <v>3.5963636166979479E-4</v>
      </c>
      <c r="F131" s="45">
        <f>+costs!L131</f>
        <v>3.6221995045600269E-4</v>
      </c>
      <c r="H131" s="47">
        <f t="shared" si="8"/>
        <v>4.7931012707714367E-4</v>
      </c>
      <c r="J131" s="16">
        <f t="shared" si="9"/>
        <v>24674.36337320297</v>
      </c>
      <c r="L131" s="46">
        <f>+J131/payroll!F131</f>
        <v>2.9433427120688586E-3</v>
      </c>
      <c r="O131" s="16">
        <v>15529.534730086587</v>
      </c>
      <c r="P131" s="16">
        <f t="shared" si="6"/>
        <v>9144.8286431163833</v>
      </c>
      <c r="R131" s="47">
        <v>3.0904947765133292E-4</v>
      </c>
      <c r="S131" s="45">
        <f t="shared" si="7"/>
        <v>1.7026064942581075E-4</v>
      </c>
    </row>
    <row r="132" spans="1:19">
      <c r="A132" t="s">
        <v>196</v>
      </c>
      <c r="B132" t="s">
        <v>538</v>
      </c>
      <c r="C132" s="45">
        <f>+payroll!G132</f>
        <v>9.5854986000421742E-4</v>
      </c>
      <c r="D132" s="45">
        <f>+IFR!T132</f>
        <v>9.5093509757818943E-4</v>
      </c>
      <c r="E132" s="45">
        <f>+claims!R132</f>
        <v>6.1651947714821953E-4</v>
      </c>
      <c r="F132" s="45">
        <f>+costs!L132</f>
        <v>0</v>
      </c>
      <c r="H132" s="47">
        <f t="shared" si="8"/>
        <v>3.3116354127003377E-4</v>
      </c>
      <c r="J132" s="16">
        <f t="shared" si="9"/>
        <v>17047.938467484895</v>
      </c>
      <c r="L132" s="46">
        <f>+J132/payroll!F132</f>
        <v>1.8043537833241916E-3</v>
      </c>
      <c r="O132" s="16">
        <v>24314.943951386915</v>
      </c>
      <c r="P132" s="16">
        <f t="shared" si="6"/>
        <v>-7267.0054839020195</v>
      </c>
      <c r="R132" s="47">
        <v>4.8388576077164065E-4</v>
      </c>
      <c r="S132" s="45">
        <f t="shared" si="7"/>
        <v>-1.5272221950160688E-4</v>
      </c>
    </row>
    <row r="133" spans="1:19">
      <c r="A133" t="s">
        <v>197</v>
      </c>
      <c r="B133" t="s">
        <v>496</v>
      </c>
      <c r="C133" s="45">
        <f>+payroll!G133</f>
        <v>1.1743707482861059E-3</v>
      </c>
      <c r="D133" s="45">
        <f>+IFR!T133</f>
        <v>1.0781291065200885E-3</v>
      </c>
      <c r="E133" s="45">
        <f>+claims!R133</f>
        <v>4.6238960786116462E-4</v>
      </c>
      <c r="F133" s="45">
        <f>+costs!L133</f>
        <v>6.9485403781547781E-4</v>
      </c>
      <c r="H133" s="47">
        <f t="shared" si="8"/>
        <v>7.6783334571923567E-4</v>
      </c>
      <c r="J133" s="16">
        <f t="shared" si="9"/>
        <v>39527.224467112763</v>
      </c>
      <c r="L133" s="46">
        <f>+J133/payroll!F133</f>
        <v>3.4147241683916184E-3</v>
      </c>
      <c r="O133" s="16">
        <v>47955.725248504008</v>
      </c>
      <c r="P133" s="16">
        <f t="shared" ref="P133:P196" si="10">+J133-O133</f>
        <v>-8428.5007813912453</v>
      </c>
      <c r="R133" s="47">
        <v>9.5435517522155454E-4</v>
      </c>
      <c r="S133" s="45">
        <f t="shared" ref="S133:S196" si="11">+H133-R133</f>
        <v>-1.8652182950231887E-4</v>
      </c>
    </row>
    <row r="134" spans="1:19">
      <c r="A134" t="s">
        <v>198</v>
      </c>
      <c r="B134" t="s">
        <v>539</v>
      </c>
      <c r="C134" s="45">
        <f>+payroll!G134</f>
        <v>1.652541903028926E-2</v>
      </c>
      <c r="D134" s="45">
        <f>+IFR!T134</f>
        <v>1.5910265124098228E-2</v>
      </c>
      <c r="E134" s="45">
        <f>+claims!R134</f>
        <v>1.8603745626226978E-2</v>
      </c>
      <c r="F134" s="45">
        <f>+costs!L134</f>
        <v>2.0938624971395554E-2</v>
      </c>
      <c r="H134" s="47">
        <f t="shared" ref="H134:H197" si="12">(C134*$C$3)+(D134*$D$3)+(E134*$E$3)+(F134*$F$3)</f>
        <v>1.9408197346069814E-2</v>
      </c>
      <c r="J134" s="16">
        <f t="shared" ref="J134:J197" si="13">(+H134*$J$271)</f>
        <v>999112.8638487641</v>
      </c>
      <c r="L134" s="46">
        <f>+J134/payroll!F134</f>
        <v>6.1337575219214489E-3</v>
      </c>
      <c r="O134" s="16">
        <v>1013773.9339255772</v>
      </c>
      <c r="P134" s="16">
        <f t="shared" si="10"/>
        <v>-14661.070076813106</v>
      </c>
      <c r="R134" s="47">
        <v>2.0174867449779008E-2</v>
      </c>
      <c r="S134" s="45">
        <f t="shared" si="11"/>
        <v>-7.6667010370919456E-4</v>
      </c>
    </row>
    <row r="135" spans="1:19">
      <c r="A135" t="s">
        <v>199</v>
      </c>
      <c r="B135" t="s">
        <v>200</v>
      </c>
      <c r="C135" s="45">
        <f>+payroll!G135</f>
        <v>1.2006099225641217E-3</v>
      </c>
      <c r="D135" s="45">
        <f>+IFR!T135</f>
        <v>1.1591797581677716E-3</v>
      </c>
      <c r="E135" s="45">
        <f>+claims!R135</f>
        <v>2.568831154784248E-4</v>
      </c>
      <c r="F135" s="45">
        <f>+costs!L135</f>
        <v>6.6931706971896091E-5</v>
      </c>
      <c r="H135" s="47">
        <f t="shared" si="12"/>
        <v>3.7366520159638804E-4</v>
      </c>
      <c r="J135" s="16">
        <f t="shared" si="13"/>
        <v>19235.877656777517</v>
      </c>
      <c r="L135" s="46">
        <f>+J135/payroll!F135</f>
        <v>1.6254537299228555E-3</v>
      </c>
      <c r="O135" s="16">
        <v>22090.6485873704</v>
      </c>
      <c r="P135" s="16">
        <f t="shared" si="10"/>
        <v>-2854.7709305928838</v>
      </c>
      <c r="R135" s="47">
        <v>4.3962060200549954E-4</v>
      </c>
      <c r="S135" s="45">
        <f t="shared" si="11"/>
        <v>-6.5955400409111495E-5</v>
      </c>
    </row>
    <row r="136" spans="1:19">
      <c r="A136" t="s">
        <v>201</v>
      </c>
      <c r="B136" t="s">
        <v>202</v>
      </c>
      <c r="C136" s="45">
        <f>+payroll!G136</f>
        <v>1.1958980629555799E-3</v>
      </c>
      <c r="D136" s="45">
        <f>+IFR!T136</f>
        <v>1.0197726373337563E-3</v>
      </c>
      <c r="E136" s="45">
        <f>+claims!R136</f>
        <v>1.1356937736940887E-3</v>
      </c>
      <c r="F136" s="45">
        <f>+costs!L136</f>
        <v>2.7824929975526114E-4</v>
      </c>
      <c r="H136" s="47">
        <f t="shared" si="12"/>
        <v>6.1426248344343705E-4</v>
      </c>
      <c r="J136" s="16">
        <f t="shared" si="13"/>
        <v>31621.563715823668</v>
      </c>
      <c r="L136" s="46">
        <f>+J136/payroll!F136</f>
        <v>2.6825863687087253E-3</v>
      </c>
      <c r="O136" s="16">
        <v>33786.057552920043</v>
      </c>
      <c r="P136" s="16">
        <f t="shared" si="10"/>
        <v>-2164.4938370963755</v>
      </c>
      <c r="R136" s="47">
        <v>6.7236807928305474E-4</v>
      </c>
      <c r="S136" s="45">
        <f t="shared" si="11"/>
        <v>-5.810559583961769E-5</v>
      </c>
    </row>
    <row r="137" spans="1:19">
      <c r="A137" t="s">
        <v>203</v>
      </c>
      <c r="B137" t="s">
        <v>204</v>
      </c>
      <c r="C137" s="45">
        <f>+payroll!G137</f>
        <v>8.8264527127182108E-5</v>
      </c>
      <c r="D137" s="45">
        <f>+IFR!T137</f>
        <v>7.3589550564499362E-5</v>
      </c>
      <c r="E137" s="45">
        <f>+claims!R137</f>
        <v>5.1376623095684963E-5</v>
      </c>
      <c r="F137" s="45">
        <f>+costs!L137</f>
        <v>1.8727633119625698E-5</v>
      </c>
      <c r="H137" s="47">
        <f t="shared" si="12"/>
        <v>3.9174833047588344E-5</v>
      </c>
      <c r="J137" s="16">
        <f t="shared" si="13"/>
        <v>2016.6777438966592</v>
      </c>
      <c r="L137" s="46">
        <f>+J137/payroll!F137</f>
        <v>2.3180075174639748E-3</v>
      </c>
      <c r="O137" s="16">
        <v>1955.0663219015323</v>
      </c>
      <c r="P137" s="16">
        <f t="shared" si="10"/>
        <v>61.611421995126875</v>
      </c>
      <c r="R137" s="47">
        <v>3.8907297356874027E-5</v>
      </c>
      <c r="S137" s="45">
        <f t="shared" si="11"/>
        <v>2.6753569071431734E-7</v>
      </c>
    </row>
    <row r="138" spans="1:19">
      <c r="A138" t="s">
        <v>205</v>
      </c>
      <c r="B138" t="s">
        <v>456</v>
      </c>
      <c r="C138" s="45">
        <f>+payroll!G138</f>
        <v>7.7727593471520607E-5</v>
      </c>
      <c r="D138" s="45">
        <f>+IFR!T138</f>
        <v>5.0628900207320014E-5</v>
      </c>
      <c r="E138" s="45">
        <f>+claims!R138</f>
        <v>0</v>
      </c>
      <c r="F138" s="45">
        <f>+costs!L138</f>
        <v>0</v>
      </c>
      <c r="H138" s="47">
        <f t="shared" si="12"/>
        <v>1.6044561709855079E-5</v>
      </c>
      <c r="J138" s="16">
        <f t="shared" si="13"/>
        <v>825.95656429563746</v>
      </c>
      <c r="L138" s="46">
        <f>+J138/payroll!F138</f>
        <v>1.0780689077525682E-3</v>
      </c>
      <c r="O138" s="16">
        <v>878.82592574699561</v>
      </c>
      <c r="P138" s="16">
        <f t="shared" si="10"/>
        <v>-52.869361451358145</v>
      </c>
      <c r="R138" s="47">
        <v>1.7489300099401223E-5</v>
      </c>
      <c r="S138" s="45">
        <f t="shared" si="11"/>
        <v>-1.4447383895461433E-6</v>
      </c>
    </row>
    <row r="139" spans="1:19" outlineLevel="1">
      <c r="A139" t="s">
        <v>206</v>
      </c>
      <c r="B139" t="s">
        <v>207</v>
      </c>
      <c r="C139" s="45">
        <f>+payroll!G139</f>
        <v>8.7779237020940039E-5</v>
      </c>
      <c r="D139" s="45">
        <f>+IFR!T139</f>
        <v>8.837851878295335E-5</v>
      </c>
      <c r="E139" s="45">
        <f>+claims!R139</f>
        <v>0</v>
      </c>
      <c r="F139" s="45">
        <f>+costs!L139</f>
        <v>0</v>
      </c>
      <c r="H139" s="47">
        <f t="shared" si="12"/>
        <v>2.2019719475486675E-5</v>
      </c>
      <c r="J139" s="16">
        <f t="shared" si="13"/>
        <v>1133.5511791235454</v>
      </c>
      <c r="L139" s="46">
        <f>+J139/payroll!F139</f>
        <v>1.3101284115320019E-3</v>
      </c>
      <c r="O139" s="16">
        <v>1133.1862523489708</v>
      </c>
      <c r="P139" s="16">
        <f t="shared" si="10"/>
        <v>0.36492677457454192</v>
      </c>
      <c r="R139" s="47">
        <v>2.2551262832854254E-5</v>
      </c>
      <c r="S139" s="45">
        <f t="shared" si="11"/>
        <v>-5.315433573675788E-7</v>
      </c>
    </row>
    <row r="140" spans="1:19" outlineLevel="1">
      <c r="A140" t="s">
        <v>208</v>
      </c>
      <c r="B140" t="s">
        <v>209</v>
      </c>
      <c r="C140" s="45">
        <f>+payroll!G140</f>
        <v>1.9062743793957677E-5</v>
      </c>
      <c r="D140" s="45">
        <f>+IFR!T140</f>
        <v>3.0199694860506675E-5</v>
      </c>
      <c r="E140" s="45">
        <f>+claims!R140</f>
        <v>0</v>
      </c>
      <c r="F140" s="45">
        <f>+costs!L140</f>
        <v>0</v>
      </c>
      <c r="H140" s="47">
        <f t="shared" si="12"/>
        <v>6.157804831808044E-6</v>
      </c>
      <c r="J140" s="16">
        <f t="shared" si="13"/>
        <v>316.99708689201628</v>
      </c>
      <c r="L140" s="46">
        <f>+J140/payroll!F140</f>
        <v>1.6870750151275616E-3</v>
      </c>
      <c r="O140" s="16">
        <v>319.3180238302217</v>
      </c>
      <c r="P140" s="16">
        <f t="shared" si="10"/>
        <v>-2.3209369382054206</v>
      </c>
      <c r="R140" s="47">
        <v>6.3546700003957981E-6</v>
      </c>
      <c r="S140" s="45">
        <f t="shared" si="11"/>
        <v>-1.9686516858775408E-7</v>
      </c>
    </row>
    <row r="141" spans="1:19" outlineLevel="1">
      <c r="A141" t="s">
        <v>210</v>
      </c>
      <c r="B141" t="s">
        <v>211</v>
      </c>
      <c r="C141" s="45">
        <f>+payroll!G141</f>
        <v>1.2362807181348948E-4</v>
      </c>
      <c r="D141" s="45">
        <f>+IFR!T141</f>
        <v>1.5055436114282003E-4</v>
      </c>
      <c r="E141" s="45">
        <f>+claims!R141</f>
        <v>0</v>
      </c>
      <c r="F141" s="45">
        <f>+costs!L141</f>
        <v>0</v>
      </c>
      <c r="H141" s="47">
        <f t="shared" si="12"/>
        <v>3.4272804119538689E-5</v>
      </c>
      <c r="J141" s="16">
        <f t="shared" si="13"/>
        <v>1764.3266329901655</v>
      </c>
      <c r="L141" s="46">
        <f>+J141/payroll!F141</f>
        <v>1.4478595254809536E-3</v>
      </c>
      <c r="O141" s="16">
        <v>1904.2285578612523</v>
      </c>
      <c r="P141" s="16">
        <f t="shared" si="10"/>
        <v>-139.90192487108675</v>
      </c>
      <c r="R141" s="47">
        <v>3.7895587431581069E-5</v>
      </c>
      <c r="S141" s="45">
        <f t="shared" si="11"/>
        <v>-3.6227833120423795E-6</v>
      </c>
    </row>
    <row r="142" spans="1:19" outlineLevel="1">
      <c r="A142" t="s">
        <v>499</v>
      </c>
      <c r="B142" t="s">
        <v>497</v>
      </c>
      <c r="C142" s="45">
        <f>+payroll!G142</f>
        <v>1.0011291033389905E-4</v>
      </c>
      <c r="D142" s="45">
        <f>+IFR!T142</f>
        <v>1.3945153214998672E-4</v>
      </c>
      <c r="E142" s="45">
        <f>+claims!R142</f>
        <v>0</v>
      </c>
      <c r="F142" s="45">
        <f>+costs!L142</f>
        <v>0</v>
      </c>
      <c r="H142" s="47">
        <f t="shared" si="12"/>
        <v>2.9945555310485721E-5</v>
      </c>
      <c r="J142" s="16">
        <f t="shared" si="13"/>
        <v>1541.5645766740718</v>
      </c>
      <c r="L142" s="46">
        <f>+J142/payroll!F142</f>
        <v>1.562198329076707E-3</v>
      </c>
      <c r="O142" s="16">
        <v>1530.311466880868</v>
      </c>
      <c r="P142" s="16">
        <f t="shared" si="10"/>
        <v>11.253109793203748</v>
      </c>
      <c r="R142" s="47">
        <v>3.0454354731382245E-5</v>
      </c>
      <c r="S142" s="45">
        <f t="shared" si="11"/>
        <v>-5.0879942089652436E-7</v>
      </c>
    </row>
    <row r="143" spans="1:19" outlineLevel="1">
      <c r="A143" t="s">
        <v>212</v>
      </c>
      <c r="B143" t="s">
        <v>213</v>
      </c>
      <c r="C143" s="45">
        <f>+payroll!G143</f>
        <v>1.2335684408814479E-4</v>
      </c>
      <c r="D143" s="45">
        <f>+IFR!T143</f>
        <v>1.3589862687228004E-4</v>
      </c>
      <c r="E143" s="45">
        <f>+claims!R143</f>
        <v>0</v>
      </c>
      <c r="F143" s="45">
        <f>+costs!L143</f>
        <v>1.6152774185320846E-5</v>
      </c>
      <c r="H143" s="47">
        <f t="shared" si="12"/>
        <v>4.2098598381245611E-5</v>
      </c>
      <c r="J143" s="16">
        <f t="shared" si="13"/>
        <v>2167.189999292887</v>
      </c>
      <c r="L143" s="46">
        <f>+J143/payroll!F143</f>
        <v>1.7823716730875833E-3</v>
      </c>
      <c r="O143" s="16">
        <v>2541.4918797015694</v>
      </c>
      <c r="P143" s="16">
        <f t="shared" si="10"/>
        <v>-374.30188040868234</v>
      </c>
      <c r="R143" s="47">
        <v>5.0577609151107831E-5</v>
      </c>
      <c r="S143" s="45">
        <f t="shared" si="11"/>
        <v>-8.4790107698622203E-6</v>
      </c>
    </row>
    <row r="144" spans="1:19" outlineLevel="1">
      <c r="A144" t="s">
        <v>214</v>
      </c>
      <c r="B144" t="s">
        <v>215</v>
      </c>
      <c r="C144" s="45">
        <f>+payroll!G144</f>
        <v>7.951952422270942E-6</v>
      </c>
      <c r="D144" s="45">
        <f>+IFR!T144</f>
        <v>1.7764526388533339E-5</v>
      </c>
      <c r="E144" s="45">
        <f>+claims!R144</f>
        <v>0</v>
      </c>
      <c r="F144" s="45">
        <f>+costs!L144</f>
        <v>0</v>
      </c>
      <c r="H144" s="47">
        <f t="shared" si="12"/>
        <v>3.2145598513505351E-6</v>
      </c>
      <c r="J144" s="16">
        <f t="shared" si="13"/>
        <v>165.48204049184741</v>
      </c>
      <c r="L144" s="46">
        <f>+J144/payroll!F144</f>
        <v>2.1112595540998709E-3</v>
      </c>
      <c r="O144" s="16">
        <v>172.46642512102176</v>
      </c>
      <c r="P144" s="16">
        <f t="shared" si="10"/>
        <v>-6.9843846291743432</v>
      </c>
      <c r="R144" s="47">
        <v>3.4322122022613431E-6</v>
      </c>
      <c r="S144" s="45">
        <f t="shared" si="11"/>
        <v>-2.1765235091080796E-7</v>
      </c>
    </row>
    <row r="145" spans="1:19" outlineLevel="1">
      <c r="A145" t="s">
        <v>216</v>
      </c>
      <c r="B145" t="s">
        <v>217</v>
      </c>
      <c r="C145" s="45">
        <f>+payroll!G145</f>
        <v>3.3617768166062704E-4</v>
      </c>
      <c r="D145" s="45">
        <f>+IFR!T145</f>
        <v>4.1391346485282677E-4</v>
      </c>
      <c r="E145" s="45">
        <f>+claims!R145</f>
        <v>0</v>
      </c>
      <c r="F145" s="45">
        <f>+costs!L145</f>
        <v>1.4163909018803101E-5</v>
      </c>
      <c r="H145" s="47">
        <f t="shared" si="12"/>
        <v>1.0225973872546358E-4</v>
      </c>
      <c r="J145" s="16">
        <f t="shared" si="13"/>
        <v>5264.2199887313936</v>
      </c>
      <c r="L145" s="46">
        <f>+J145/payroll!F145</f>
        <v>1.5886553348369373E-3</v>
      </c>
      <c r="O145" s="16">
        <v>10595.765704920792</v>
      </c>
      <c r="P145" s="16">
        <f t="shared" si="10"/>
        <v>-5331.5457161893983</v>
      </c>
      <c r="R145" s="47">
        <v>2.1086374533021312E-4</v>
      </c>
      <c r="S145" s="45">
        <f t="shared" si="11"/>
        <v>-1.0860400660474954E-4</v>
      </c>
    </row>
    <row r="146" spans="1:19" outlineLevel="1">
      <c r="A146" t="s">
        <v>218</v>
      </c>
      <c r="B146" t="s">
        <v>219</v>
      </c>
      <c r="C146" s="45">
        <f>+payroll!G146</f>
        <v>1.8845055453212995E-3</v>
      </c>
      <c r="D146" s="45">
        <f>+IFR!T146</f>
        <v>2.4137550230419673E-3</v>
      </c>
      <c r="E146" s="45">
        <f>+claims!R146</f>
        <v>2.1064415469230833E-3</v>
      </c>
      <c r="F146" s="45">
        <f>+costs!L146</f>
        <v>5.2361140929659015E-3</v>
      </c>
      <c r="H146" s="47">
        <f t="shared" si="12"/>
        <v>3.9949172588634113E-3</v>
      </c>
      <c r="J146" s="16">
        <f t="shared" si="13"/>
        <v>205653.99002139352</v>
      </c>
      <c r="L146" s="46">
        <f>+J146/payroll!F146</f>
        <v>1.1071443642807982E-2</v>
      </c>
      <c r="O146" s="16">
        <v>195106.31983720919</v>
      </c>
      <c r="P146" s="16">
        <f t="shared" si="10"/>
        <v>10547.670184184331</v>
      </c>
      <c r="R146" s="47">
        <v>3.8827632173257772E-3</v>
      </c>
      <c r="S146" s="45">
        <f t="shared" si="11"/>
        <v>1.1215404153763417E-4</v>
      </c>
    </row>
    <row r="147" spans="1:19" outlineLevel="1">
      <c r="A147" t="s">
        <v>220</v>
      </c>
      <c r="B147" t="s">
        <v>221</v>
      </c>
      <c r="C147" s="45">
        <f>+payroll!G147</f>
        <v>2.8500985378089832E-4</v>
      </c>
      <c r="D147" s="45">
        <f>+IFR!T147</f>
        <v>4.6543059137957343E-4</v>
      </c>
      <c r="E147" s="45">
        <f>+claims!R147</f>
        <v>5.1376623095684963E-5</v>
      </c>
      <c r="F147" s="45">
        <f>+costs!L147</f>
        <v>9.1056885791615327E-6</v>
      </c>
      <c r="H147" s="47">
        <f t="shared" si="12"/>
        <v>1.0697496225690863E-4</v>
      </c>
      <c r="J147" s="16">
        <f t="shared" si="13"/>
        <v>5506.9545612517586</v>
      </c>
      <c r="L147" s="46">
        <f>+J147/payroll!F147</f>
        <v>1.9602711631420224E-3</v>
      </c>
      <c r="O147" s="16">
        <v>6594.116232367408</v>
      </c>
      <c r="P147" s="16">
        <f t="shared" si="10"/>
        <v>-1087.1616711156494</v>
      </c>
      <c r="R147" s="47">
        <v>1.3122789656003816E-4</v>
      </c>
      <c r="S147" s="45">
        <f t="shared" si="11"/>
        <v>-2.425293430312953E-5</v>
      </c>
    </row>
    <row r="148" spans="1:19" outlineLevel="1">
      <c r="A148" t="s">
        <v>222</v>
      </c>
      <c r="B148" t="s">
        <v>223</v>
      </c>
      <c r="C148" s="45">
        <f>+payroll!G148</f>
        <v>3.5472255612496744E-4</v>
      </c>
      <c r="D148" s="45">
        <f>+IFR!T148</f>
        <v>3.9881361742257339E-4</v>
      </c>
      <c r="E148" s="45">
        <f>+claims!R148</f>
        <v>2.0550649238273985E-4</v>
      </c>
      <c r="F148" s="45">
        <f>+costs!L148</f>
        <v>2.7638911956925119E-5</v>
      </c>
      <c r="H148" s="47">
        <f t="shared" si="12"/>
        <v>1.4160134272500865E-4</v>
      </c>
      <c r="J148" s="16">
        <f t="shared" si="13"/>
        <v>7289.4829196212177</v>
      </c>
      <c r="L148" s="46">
        <f>+J148/payroll!F148</f>
        <v>2.0848386557699998E-3</v>
      </c>
      <c r="O148" s="16">
        <v>7122.5780386853839</v>
      </c>
      <c r="P148" s="16">
        <f t="shared" si="10"/>
        <v>166.90488093583372</v>
      </c>
      <c r="R148" s="47">
        <v>1.4174468589338735E-4</v>
      </c>
      <c r="S148" s="45">
        <f t="shared" si="11"/>
        <v>-1.4334316837869812E-7</v>
      </c>
    </row>
    <row r="149" spans="1:19" outlineLevel="1">
      <c r="A149" t="s">
        <v>224</v>
      </c>
      <c r="B149" t="s">
        <v>225</v>
      </c>
      <c r="C149" s="45">
        <f>+payroll!G149</f>
        <v>2.2191940890301922E-4</v>
      </c>
      <c r="D149" s="45">
        <f>+IFR!T149</f>
        <v>2.4115344572434006E-4</v>
      </c>
      <c r="E149" s="45">
        <f>+claims!R149</f>
        <v>1.0275324619136993E-4</v>
      </c>
      <c r="F149" s="45">
        <f>+costs!L149</f>
        <v>2.871966959987322E-5</v>
      </c>
      <c r="H149" s="47">
        <f t="shared" si="12"/>
        <v>9.0528895517049334E-5</v>
      </c>
      <c r="J149" s="16">
        <f t="shared" si="13"/>
        <v>4660.3289552504821</v>
      </c>
      <c r="L149" s="46">
        <f>+J149/payroll!F149</f>
        <v>2.1305210011627607E-3</v>
      </c>
      <c r="O149" s="16">
        <v>4010.0454274265553</v>
      </c>
      <c r="P149" s="16">
        <f t="shared" si="10"/>
        <v>650.28352782392676</v>
      </c>
      <c r="R149" s="47">
        <v>7.9802934617435452E-5</v>
      </c>
      <c r="S149" s="45">
        <f t="shared" si="11"/>
        <v>1.0725960899613882E-5</v>
      </c>
    </row>
    <row r="150" spans="1:19" outlineLevel="1">
      <c r="A150" t="s">
        <v>226</v>
      </c>
      <c r="B150" t="s">
        <v>227</v>
      </c>
      <c r="C150" s="45">
        <f>+payroll!G150</f>
        <v>5.2636963124249037E-5</v>
      </c>
      <c r="D150" s="45">
        <f>+IFR!T150</f>
        <v>5.5958258123880013E-5</v>
      </c>
      <c r="E150" s="45">
        <f>+claims!R150</f>
        <v>0</v>
      </c>
      <c r="F150" s="45">
        <f>+costs!L150</f>
        <v>0</v>
      </c>
      <c r="H150" s="47">
        <f t="shared" si="12"/>
        <v>1.357440265601613E-5</v>
      </c>
      <c r="J150" s="16">
        <f t="shared" si="13"/>
        <v>698.79546620721794</v>
      </c>
      <c r="L150" s="46">
        <f>+J150/payroll!F150</f>
        <v>1.3468641313446514E-3</v>
      </c>
      <c r="O150" s="16">
        <v>675.54658920020972</v>
      </c>
      <c r="P150" s="16">
        <f t="shared" si="10"/>
        <v>23.248877007008218</v>
      </c>
      <c r="R150" s="47">
        <v>1.3443887672757105E-5</v>
      </c>
      <c r="S150" s="45">
        <f t="shared" si="11"/>
        <v>1.3051498325902489E-7</v>
      </c>
    </row>
    <row r="151" spans="1:19" outlineLevel="1">
      <c r="A151" t="s">
        <v>228</v>
      </c>
      <c r="B151" t="s">
        <v>229</v>
      </c>
      <c r="C151" s="45">
        <f>+payroll!G151</f>
        <v>1.7476943216062244E-4</v>
      </c>
      <c r="D151" s="45">
        <f>+IFR!T151</f>
        <v>2.2516537197466005E-4</v>
      </c>
      <c r="E151" s="45">
        <f>+claims!R151</f>
        <v>1.5412986928705488E-4</v>
      </c>
      <c r="F151" s="45">
        <f>+costs!L151</f>
        <v>7.3704478648712351E-5</v>
      </c>
      <c r="H151" s="47">
        <f t="shared" si="12"/>
        <v>1.1733401809919594E-4</v>
      </c>
      <c r="J151" s="16">
        <f t="shared" si="13"/>
        <v>6040.2274750008974</v>
      </c>
      <c r="L151" s="46">
        <f>+J151/payroll!F151</f>
        <v>3.5063264899059662E-3</v>
      </c>
      <c r="O151" s="16">
        <v>4299.8724106508316</v>
      </c>
      <c r="P151" s="16">
        <f t="shared" si="10"/>
        <v>1740.3550643500657</v>
      </c>
      <c r="R151" s="47">
        <v>8.5570710621773267E-5</v>
      </c>
      <c r="S151" s="45">
        <f t="shared" si="11"/>
        <v>3.1763307477422674E-5</v>
      </c>
    </row>
    <row r="152" spans="1:19" outlineLevel="1">
      <c r="A152" t="s">
        <v>230</v>
      </c>
      <c r="B152" t="s">
        <v>231</v>
      </c>
      <c r="C152" s="45">
        <f>+payroll!G152</f>
        <v>4.1470793412398519E-4</v>
      </c>
      <c r="D152" s="45">
        <f>+IFR!T152</f>
        <v>4.831951177681068E-4</v>
      </c>
      <c r="E152" s="45">
        <f>+claims!R152</f>
        <v>1.5412986928705488E-4</v>
      </c>
      <c r="F152" s="45">
        <f>+costs!L152</f>
        <v>6.4805417304364811E-5</v>
      </c>
      <c r="H152" s="47">
        <f t="shared" si="12"/>
        <v>1.7424061226218861E-4</v>
      </c>
      <c r="J152" s="16">
        <f t="shared" si="13"/>
        <v>8969.7169712307168</v>
      </c>
      <c r="L152" s="46">
        <f>+J152/payroll!F152</f>
        <v>2.1943248875053866E-3</v>
      </c>
      <c r="O152" s="16">
        <v>9640.1256236330701</v>
      </c>
      <c r="P152" s="16">
        <f t="shared" si="10"/>
        <v>-670.40865240235325</v>
      </c>
      <c r="R152" s="47">
        <v>1.9184578548287384E-4</v>
      </c>
      <c r="S152" s="45">
        <f t="shared" si="11"/>
        <v>-1.7605173220685237E-5</v>
      </c>
    </row>
    <row r="153" spans="1:19" outlineLevel="1">
      <c r="A153" t="s">
        <v>232</v>
      </c>
      <c r="B153" t="s">
        <v>233</v>
      </c>
      <c r="C153" s="45">
        <f>+payroll!G153</f>
        <v>5.4637655380512416E-4</v>
      </c>
      <c r="D153" s="45">
        <f>+IFR!T153</f>
        <v>6.555110237368802E-4</v>
      </c>
      <c r="E153" s="45">
        <f>+claims!R153</f>
        <v>4.1101298476547971E-4</v>
      </c>
      <c r="F153" s="45">
        <f>+costs!L153</f>
        <v>4.469786740415312E-4</v>
      </c>
      <c r="H153" s="47">
        <f t="shared" si="12"/>
        <v>4.8007509933249118E-4</v>
      </c>
      <c r="J153" s="16">
        <f t="shared" si="13"/>
        <v>24713.743311853472</v>
      </c>
      <c r="L153" s="46">
        <f>+J153/payroll!F153</f>
        <v>4.5889255360264131E-3</v>
      </c>
      <c r="O153" s="16">
        <v>17992.481151404576</v>
      </c>
      <c r="P153" s="16">
        <f t="shared" si="10"/>
        <v>6721.2621604488959</v>
      </c>
      <c r="R153" s="47">
        <v>3.5806397281948918E-4</v>
      </c>
      <c r="S153" s="45">
        <f t="shared" si="11"/>
        <v>1.22011126513002E-4</v>
      </c>
    </row>
    <row r="154" spans="1:19" outlineLevel="1">
      <c r="A154" t="s">
        <v>234</v>
      </c>
      <c r="B154" t="s">
        <v>235</v>
      </c>
      <c r="C154" s="45">
        <f>+payroll!G154</f>
        <v>6.378966677724817E-5</v>
      </c>
      <c r="D154" s="45">
        <f>+IFR!T154</f>
        <v>8.5269726664960016E-5</v>
      </c>
      <c r="E154" s="45">
        <f>+claims!R154</f>
        <v>0</v>
      </c>
      <c r="F154" s="45">
        <f>+costs!L154</f>
        <v>0</v>
      </c>
      <c r="H154" s="47">
        <f t="shared" si="12"/>
        <v>1.8632424180276022E-5</v>
      </c>
      <c r="J154" s="16">
        <f t="shared" si="13"/>
        <v>959.17690609067722</v>
      </c>
      <c r="L154" s="46">
        <f>+J154/payroll!F154</f>
        <v>1.5255024651368466E-3</v>
      </c>
      <c r="O154" s="16">
        <v>936.83459627747652</v>
      </c>
      <c r="P154" s="16">
        <f t="shared" si="10"/>
        <v>22.3423098132007</v>
      </c>
      <c r="R154" s="47">
        <v>1.8643716483297189E-5</v>
      </c>
      <c r="S154" s="45">
        <f t="shared" si="11"/>
        <v>-1.1292303021167281E-8</v>
      </c>
    </row>
    <row r="155" spans="1:19" outlineLevel="1">
      <c r="A155" t="s">
        <v>236</v>
      </c>
      <c r="B155" t="s">
        <v>237</v>
      </c>
      <c r="C155" s="45">
        <f>+payroll!G155</f>
        <v>4.836599592606967E-5</v>
      </c>
      <c r="D155" s="45">
        <f>+IFR!T155</f>
        <v>6.6616973957000011E-5</v>
      </c>
      <c r="E155" s="45">
        <f>+claims!R155</f>
        <v>0</v>
      </c>
      <c r="F155" s="45">
        <f>+costs!L155</f>
        <v>0</v>
      </c>
      <c r="H155" s="47">
        <f t="shared" si="12"/>
        <v>1.437287123538371E-5</v>
      </c>
      <c r="J155" s="16">
        <f t="shared" si="13"/>
        <v>739.89975914077809</v>
      </c>
      <c r="L155" s="46">
        <f>+J155/payroll!F155</f>
        <v>1.5520198963939788E-3</v>
      </c>
      <c r="O155" s="16">
        <v>706.48557875351116</v>
      </c>
      <c r="P155" s="16">
        <f t="shared" si="10"/>
        <v>33.414180387266924</v>
      </c>
      <c r="R155" s="47">
        <v>1.4059596947162039E-5</v>
      </c>
      <c r="S155" s="45">
        <f t="shared" si="11"/>
        <v>3.13274288221671E-7</v>
      </c>
    </row>
    <row r="156" spans="1:19" outlineLevel="1">
      <c r="A156" t="s">
        <v>238</v>
      </c>
      <c r="B156" t="s">
        <v>239</v>
      </c>
      <c r="C156" s="45">
        <f>+payroll!G156</f>
        <v>3.2850597488768435E-5</v>
      </c>
      <c r="D156" s="45">
        <f>+IFR!T156</f>
        <v>3.0199694860506675E-5</v>
      </c>
      <c r="E156" s="45">
        <f>+claims!R156</f>
        <v>0</v>
      </c>
      <c r="F156" s="45">
        <f>+costs!L156</f>
        <v>0</v>
      </c>
      <c r="H156" s="47">
        <f t="shared" si="12"/>
        <v>7.8812865436593883E-6</v>
      </c>
      <c r="J156" s="16">
        <f t="shared" si="13"/>
        <v>405.72004854653926</v>
      </c>
      <c r="L156" s="46">
        <f>+J156/payroll!F156</f>
        <v>1.2529903588357121E-3</v>
      </c>
      <c r="O156" s="16">
        <v>413.22974908282515</v>
      </c>
      <c r="P156" s="16">
        <f t="shared" si="10"/>
        <v>-7.5097005362858908</v>
      </c>
      <c r="R156" s="47">
        <v>8.223584307173022E-6</v>
      </c>
      <c r="S156" s="45">
        <f t="shared" si="11"/>
        <v>-3.4229776351363371E-7</v>
      </c>
    </row>
    <row r="157" spans="1:19" outlineLevel="1">
      <c r="A157" t="s">
        <v>240</v>
      </c>
      <c r="B157" t="s">
        <v>241</v>
      </c>
      <c r="C157" s="45">
        <f>+payroll!G157</f>
        <v>4.9850345143778805E-4</v>
      </c>
      <c r="D157" s="45">
        <f>+IFR!T157</f>
        <v>5.7201774971077347E-4</v>
      </c>
      <c r="E157" s="45">
        <f>+claims!R157</f>
        <v>2.0550649238273985E-4</v>
      </c>
      <c r="F157" s="45">
        <f>+costs!L157</f>
        <v>3.5388815533550143E-5</v>
      </c>
      <c r="H157" s="47">
        <f t="shared" si="12"/>
        <v>1.8587441332111124E-4</v>
      </c>
      <c r="J157" s="16">
        <f t="shared" si="13"/>
        <v>9568.6123805346997</v>
      </c>
      <c r="L157" s="46">
        <f>+J157/payroll!F157</f>
        <v>1.9473558781688345E-3</v>
      </c>
      <c r="O157" s="16">
        <v>10274.257516721376</v>
      </c>
      <c r="P157" s="16">
        <f t="shared" si="10"/>
        <v>-705.64513618667661</v>
      </c>
      <c r="R157" s="47">
        <v>2.0446548940364283E-4</v>
      </c>
      <c r="S157" s="45">
        <f t="shared" si="11"/>
        <v>-1.859107608253159E-5</v>
      </c>
    </row>
    <row r="158" spans="1:19" outlineLevel="1">
      <c r="A158" t="s">
        <v>242</v>
      </c>
      <c r="B158" t="s">
        <v>243</v>
      </c>
      <c r="C158" s="45">
        <f>+payroll!G158</f>
        <v>3.705758629174569E-5</v>
      </c>
      <c r="D158" s="45">
        <f>+IFR!T158</f>
        <v>4.5299542290760008E-5</v>
      </c>
      <c r="E158" s="45">
        <f>+claims!R158</f>
        <v>0</v>
      </c>
      <c r="F158" s="45">
        <f>+costs!L158</f>
        <v>0</v>
      </c>
      <c r="H158" s="47">
        <f t="shared" si="12"/>
        <v>1.0294641072813212E-5</v>
      </c>
      <c r="J158" s="16">
        <f t="shared" si="13"/>
        <v>529.95691156429586</v>
      </c>
      <c r="L158" s="46">
        <f>+J158/payroll!F158</f>
        <v>1.4508682114037833E-3</v>
      </c>
      <c r="O158" s="16">
        <v>490.90068524016755</v>
      </c>
      <c r="P158" s="16">
        <f t="shared" si="10"/>
        <v>39.056226324128318</v>
      </c>
      <c r="R158" s="47">
        <v>9.769294636897939E-6</v>
      </c>
      <c r="S158" s="45">
        <f t="shared" si="11"/>
        <v>5.2534643591527317E-7</v>
      </c>
    </row>
    <row r="159" spans="1:19" outlineLevel="1">
      <c r="A159" t="s">
        <v>244</v>
      </c>
      <c r="B159" t="s">
        <v>245</v>
      </c>
      <c r="C159" s="45">
        <f>+payroll!G159</f>
        <v>3.1528393716226099E-5</v>
      </c>
      <c r="D159" s="45">
        <f>+IFR!T159</f>
        <v>3.7305505415920009E-5</v>
      </c>
      <c r="E159" s="45">
        <f>+claims!R159</f>
        <v>0</v>
      </c>
      <c r="F159" s="45">
        <f>+costs!L159</f>
        <v>0</v>
      </c>
      <c r="H159" s="47">
        <f t="shared" si="12"/>
        <v>8.6042373915182634E-6</v>
      </c>
      <c r="J159" s="16">
        <f t="shared" si="13"/>
        <v>442.93677090084083</v>
      </c>
      <c r="L159" s="46">
        <f>+J159/payroll!F159</f>
        <v>1.4252938903367915E-3</v>
      </c>
      <c r="O159" s="16">
        <v>430.9768859551283</v>
      </c>
      <c r="P159" s="16">
        <f t="shared" si="10"/>
        <v>11.959884945712531</v>
      </c>
      <c r="R159" s="47">
        <v>8.5767657434182409E-6</v>
      </c>
      <c r="S159" s="45">
        <f t="shared" si="11"/>
        <v>2.7471648100022537E-8</v>
      </c>
    </row>
    <row r="160" spans="1:19" outlineLevel="1">
      <c r="A160" t="s">
        <v>246</v>
      </c>
      <c r="B160" t="s">
        <v>247</v>
      </c>
      <c r="C160" s="45">
        <f>+payroll!G160</f>
        <v>4.2342196046950499E-5</v>
      </c>
      <c r="D160" s="45">
        <f>+IFR!T160</f>
        <v>5.3293579165600013E-5</v>
      </c>
      <c r="E160" s="45">
        <f>+claims!R160</f>
        <v>0</v>
      </c>
      <c r="F160" s="45">
        <f>+costs!L160</f>
        <v>0</v>
      </c>
      <c r="H160" s="47">
        <f t="shared" si="12"/>
        <v>1.1954471901568814E-5</v>
      </c>
      <c r="J160" s="16">
        <f t="shared" si="13"/>
        <v>615.40319507286176</v>
      </c>
      <c r="L160" s="46">
        <f>+J160/payroll!F160</f>
        <v>1.4745207943756915E-3</v>
      </c>
      <c r="O160" s="16">
        <v>591.05362236931444</v>
      </c>
      <c r="P160" s="16">
        <f t="shared" si="10"/>
        <v>24.349572703547324</v>
      </c>
      <c r="R160" s="47">
        <v>1.1762413776845093E-5</v>
      </c>
      <c r="S160" s="45">
        <f t="shared" si="11"/>
        <v>1.9205812472372058E-7</v>
      </c>
    </row>
    <row r="161" spans="1:19" outlineLevel="1">
      <c r="A161" t="s">
        <v>490</v>
      </c>
      <c r="B161" t="s">
        <v>491</v>
      </c>
      <c r="C161" s="45">
        <f>+payroll!G161</f>
        <v>3.7652241141877859E-6</v>
      </c>
      <c r="D161" s="45">
        <f>+IFR!T161</f>
        <v>1.0658715833120002E-5</v>
      </c>
      <c r="E161" s="45">
        <f>+claims!R161</f>
        <v>0</v>
      </c>
      <c r="F161" s="45">
        <f>+costs!L161</f>
        <v>0</v>
      </c>
      <c r="H161" s="47">
        <f t="shared" si="12"/>
        <v>1.8029924934134735E-6</v>
      </c>
      <c r="J161" s="16">
        <f t="shared" si="13"/>
        <v>92.81609010210029</v>
      </c>
      <c r="L161" s="46">
        <f>+J161/payroll!F161</f>
        <v>2.5009037154637053E-3</v>
      </c>
      <c r="O161" s="16">
        <v>93.841536713430344</v>
      </c>
      <c r="P161" s="16">
        <f t="shared" si="10"/>
        <v>-1.0254466113300538</v>
      </c>
      <c r="R161" s="47">
        <v>1.8675175018023432E-6</v>
      </c>
      <c r="S161" s="45">
        <f t="shared" si="11"/>
        <v>-6.4525008388869709E-8</v>
      </c>
    </row>
    <row r="162" spans="1:19" outlineLevel="1">
      <c r="A162" t="s">
        <v>248</v>
      </c>
      <c r="B162" t="s">
        <v>249</v>
      </c>
      <c r="C162" s="45">
        <f>+payroll!G162</f>
        <v>2.5404443014606999E-3</v>
      </c>
      <c r="D162" s="45">
        <f>+IFR!T162</f>
        <v>2.6291499055029338E-3</v>
      </c>
      <c r="E162" s="45">
        <f>+claims!R162</f>
        <v>9.7615583881801422E-4</v>
      </c>
      <c r="F162" s="45">
        <f>+costs!L162</f>
        <v>2.9216457833355431E-4</v>
      </c>
      <c r="H162" s="47">
        <f t="shared" si="12"/>
        <v>9.6792139869328884E-4</v>
      </c>
      <c r="J162" s="16">
        <f t="shared" si="13"/>
        <v>49827.539538327335</v>
      </c>
      <c r="L162" s="46">
        <f>+J162/payroll!F162</f>
        <v>1.9898681391489295E-3</v>
      </c>
      <c r="O162" s="16">
        <v>60921.000031131392</v>
      </c>
      <c r="P162" s="16">
        <f t="shared" si="10"/>
        <v>-11093.460492804057</v>
      </c>
      <c r="R162" s="47">
        <v>1.212373941966323E-3</v>
      </c>
      <c r="S162" s="45">
        <f t="shared" si="11"/>
        <v>-2.4445254327303413E-4</v>
      </c>
    </row>
    <row r="163" spans="1:19" outlineLevel="1">
      <c r="A163" t="s">
        <v>250</v>
      </c>
      <c r="B163" t="s">
        <v>251</v>
      </c>
      <c r="C163" s="45">
        <f>+payroll!G163</f>
        <v>4.5472248694861424E-5</v>
      </c>
      <c r="D163" s="45">
        <f>+IFR!T163</f>
        <v>5.0628900207320014E-5</v>
      </c>
      <c r="E163" s="45">
        <f>+claims!R163</f>
        <v>0</v>
      </c>
      <c r="F163" s="45">
        <f>+costs!L163</f>
        <v>0</v>
      </c>
      <c r="H163" s="47">
        <f t="shared" si="12"/>
        <v>1.2012643612772679E-5</v>
      </c>
      <c r="J163" s="16">
        <f t="shared" si="13"/>
        <v>618.39781141664321</v>
      </c>
      <c r="L163" s="46">
        <f>+J163/payroll!F163</f>
        <v>1.3797043891897278E-3</v>
      </c>
      <c r="O163" s="16">
        <v>639.01023293898322</v>
      </c>
      <c r="P163" s="16">
        <f t="shared" si="10"/>
        <v>-20.612421522340014</v>
      </c>
      <c r="R163" s="47">
        <v>1.2716786570626911E-5</v>
      </c>
      <c r="S163" s="45">
        <f t="shared" si="11"/>
        <v>-7.0414295785423234E-7</v>
      </c>
    </row>
    <row r="164" spans="1:19" outlineLevel="1">
      <c r="A164" t="s">
        <v>252</v>
      </c>
      <c r="B164" t="s">
        <v>253</v>
      </c>
      <c r="C164" s="45">
        <f>+payroll!G164</f>
        <v>4.5929348551279493E-5</v>
      </c>
      <c r="D164" s="45">
        <f>+IFR!T164</f>
        <v>5.0628900207320014E-5</v>
      </c>
      <c r="E164" s="45">
        <f>+claims!R164</f>
        <v>0</v>
      </c>
      <c r="F164" s="45">
        <f>+costs!L164</f>
        <v>0</v>
      </c>
      <c r="H164" s="47">
        <f t="shared" si="12"/>
        <v>1.2069781094824938E-5</v>
      </c>
      <c r="J164" s="16">
        <f t="shared" si="13"/>
        <v>621.33918676997553</v>
      </c>
      <c r="L164" s="46">
        <f>+J164/payroll!F164</f>
        <v>1.3724704182640729E-3</v>
      </c>
      <c r="O164" s="16">
        <v>612.77654752016258</v>
      </c>
      <c r="P164" s="16">
        <f t="shared" si="10"/>
        <v>8.5626392498129462</v>
      </c>
      <c r="R164" s="47">
        <v>1.2194716404554995E-5</v>
      </c>
      <c r="S164" s="45">
        <f t="shared" si="11"/>
        <v>-1.249353097300572E-7</v>
      </c>
    </row>
    <row r="165" spans="1:19" outlineLevel="1">
      <c r="A165" t="s">
        <v>254</v>
      </c>
      <c r="B165" t="s">
        <v>255</v>
      </c>
      <c r="C165" s="45">
        <f>+payroll!G165</f>
        <v>4.4007549842137053E-4</v>
      </c>
      <c r="D165" s="45">
        <f>+IFR!T165</f>
        <v>4.7742164669183339E-4</v>
      </c>
      <c r="E165" s="45">
        <f>+claims!R165</f>
        <v>1.0275324619136993E-4</v>
      </c>
      <c r="F165" s="45">
        <f>+costs!L165</f>
        <v>3.1143548858502596E-5</v>
      </c>
      <c r="H165" s="47">
        <f t="shared" si="12"/>
        <v>1.4878625938295753E-4</v>
      </c>
      <c r="J165" s="16">
        <f t="shared" si="13"/>
        <v>7659.3546047981854</v>
      </c>
      <c r="L165" s="46">
        <f>+J165/payroll!F165</f>
        <v>1.7657512422623242E-3</v>
      </c>
      <c r="O165" s="16">
        <v>7672.7796326508369</v>
      </c>
      <c r="P165" s="16">
        <f t="shared" si="10"/>
        <v>-13.42502785265151</v>
      </c>
      <c r="R165" s="47">
        <v>1.5269411343087327E-4</v>
      </c>
      <c r="S165" s="45">
        <f t="shared" si="11"/>
        <v>-3.9078540479157368E-6</v>
      </c>
    </row>
    <row r="166" spans="1:19" outlineLevel="1">
      <c r="A166" t="s">
        <v>256</v>
      </c>
      <c r="B166" t="s">
        <v>257</v>
      </c>
      <c r="C166" s="45">
        <f>+payroll!G166</f>
        <v>4.5178776501674321E-5</v>
      </c>
      <c r="D166" s="45">
        <f>+IFR!T166</f>
        <v>4.1746637013053339E-5</v>
      </c>
      <c r="E166" s="45">
        <f>+claims!R166</f>
        <v>0</v>
      </c>
      <c r="F166" s="45">
        <f>+costs!L166</f>
        <v>0</v>
      </c>
      <c r="H166" s="47">
        <f t="shared" si="12"/>
        <v>1.0865676689340957E-5</v>
      </c>
      <c r="J166" s="16">
        <f t="shared" si="13"/>
        <v>559.3532032453578</v>
      </c>
      <c r="L166" s="46">
        <f>+J166/payroll!F166</f>
        <v>1.2560768095513466E-3</v>
      </c>
      <c r="O166" s="16">
        <v>523.14126010991617</v>
      </c>
      <c r="P166" s="16">
        <f t="shared" si="10"/>
        <v>36.211943135441629</v>
      </c>
      <c r="R166" s="47">
        <v>1.0410906442779707E-5</v>
      </c>
      <c r="S166" s="45">
        <f t="shared" si="11"/>
        <v>4.5477024656124925E-7</v>
      </c>
    </row>
    <row r="167" spans="1:19" outlineLevel="1">
      <c r="A167" t="s">
        <v>258</v>
      </c>
      <c r="B167" t="s">
        <v>259</v>
      </c>
      <c r="C167" s="45">
        <f>+payroll!G167</f>
        <v>2.0602776310782561E-4</v>
      </c>
      <c r="D167" s="45">
        <f>+IFR!T167</f>
        <v>1.7586881124648004E-4</v>
      </c>
      <c r="E167" s="45">
        <f>+claims!R167</f>
        <v>0</v>
      </c>
      <c r="F167" s="45">
        <f>+costs!L167</f>
        <v>0</v>
      </c>
      <c r="H167" s="47">
        <f t="shared" si="12"/>
        <v>4.7737071794288207E-5</v>
      </c>
      <c r="J167" s="16">
        <f t="shared" si="13"/>
        <v>2457.4524702987728</v>
      </c>
      <c r="L167" s="46">
        <f>+J167/payroll!F167</f>
        <v>1.2101073897164629E-3</v>
      </c>
      <c r="O167" s="16">
        <v>2382.9053694495387</v>
      </c>
      <c r="P167" s="16">
        <f t="shared" si="10"/>
        <v>74.547100849234084</v>
      </c>
      <c r="R167" s="47">
        <v>4.7421617744553663E-5</v>
      </c>
      <c r="S167" s="45">
        <f t="shared" si="11"/>
        <v>3.1545404973454385E-7</v>
      </c>
    </row>
    <row r="168" spans="1:19" outlineLevel="1">
      <c r="A168" t="s">
        <v>260</v>
      </c>
      <c r="B168" t="s">
        <v>261</v>
      </c>
      <c r="C168" s="45">
        <f>+payroll!G168</f>
        <v>1.5630213169690838E-4</v>
      </c>
      <c r="D168" s="45">
        <f>+IFR!T168</f>
        <v>1.5277492694138671E-4</v>
      </c>
      <c r="E168" s="45">
        <f>+claims!R168</f>
        <v>1.5412986928705488E-4</v>
      </c>
      <c r="F168" s="45">
        <f>+costs!L168</f>
        <v>6.7042823732611773E-6</v>
      </c>
      <c r="H168" s="47">
        <f t="shared" si="12"/>
        <v>6.5776682146801829E-5</v>
      </c>
      <c r="J168" s="16">
        <f t="shared" si="13"/>
        <v>3386.1119661105004</v>
      </c>
      <c r="L168" s="46">
        <f>+J168/payroll!F168</f>
        <v>2.1978646647780914E-3</v>
      </c>
      <c r="O168" s="16">
        <v>3013.4847496865295</v>
      </c>
      <c r="P168" s="16">
        <f t="shared" si="10"/>
        <v>372.62721642397082</v>
      </c>
      <c r="R168" s="47">
        <v>5.997062397475233E-5</v>
      </c>
      <c r="S168" s="45">
        <f t="shared" si="11"/>
        <v>5.8060581720494986E-6</v>
      </c>
    </row>
    <row r="169" spans="1:19" outlineLevel="1">
      <c r="A169" t="s">
        <v>262</v>
      </c>
      <c r="B169" t="s">
        <v>263</v>
      </c>
      <c r="C169" s="45">
        <f>+payroll!G169</f>
        <v>7.8493555605369143E-4</v>
      </c>
      <c r="D169" s="45">
        <f>+IFR!T169</f>
        <v>9.5706385918223357E-4</v>
      </c>
      <c r="E169" s="45">
        <f>+claims!R169</f>
        <v>1.2438550854744783E-3</v>
      </c>
      <c r="F169" s="45">
        <f>+costs!L169</f>
        <v>2.5683499534612567E-3</v>
      </c>
      <c r="H169" s="47">
        <f t="shared" si="12"/>
        <v>1.9453381618024165E-3</v>
      </c>
      <c r="J169" s="16">
        <f t="shared" si="13"/>
        <v>100143.8900963302</v>
      </c>
      <c r="L169" s="46">
        <f>+J169/payroll!F169</f>
        <v>1.294359718373974E-2</v>
      </c>
      <c r="O169" s="16">
        <v>86090.227633311326</v>
      </c>
      <c r="P169" s="16">
        <f t="shared" si="10"/>
        <v>14053.662463018874</v>
      </c>
      <c r="R169" s="47">
        <v>1.7132605930178352E-3</v>
      </c>
      <c r="S169" s="45">
        <f t="shared" si="11"/>
        <v>2.320775687845813E-4</v>
      </c>
    </row>
    <row r="170" spans="1:19" outlineLevel="1">
      <c r="A170" t="s">
        <v>264</v>
      </c>
      <c r="B170" t="s">
        <v>265</v>
      </c>
      <c r="C170" s="45">
        <f>+payroll!G170</f>
        <v>3.1703875394951675E-5</v>
      </c>
      <c r="D170" s="45">
        <f>+IFR!T170</f>
        <v>3.0199694860506675E-5</v>
      </c>
      <c r="E170" s="45">
        <f>+claims!R170</f>
        <v>0</v>
      </c>
      <c r="F170" s="45">
        <f>+costs!L170</f>
        <v>0</v>
      </c>
      <c r="H170" s="47">
        <f t="shared" si="12"/>
        <v>7.7379462819322941E-6</v>
      </c>
      <c r="J170" s="16">
        <f t="shared" si="13"/>
        <v>398.34104797037349</v>
      </c>
      <c r="L170" s="46">
        <f>+J170/payroll!F170</f>
        <v>1.274697818724618E-3</v>
      </c>
      <c r="O170" s="16">
        <v>406.9475650968887</v>
      </c>
      <c r="P170" s="16">
        <f t="shared" si="10"/>
        <v>-8.6065171265152003</v>
      </c>
      <c r="R170" s="47">
        <v>8.0985640980612962E-6</v>
      </c>
      <c r="S170" s="45">
        <f t="shared" si="11"/>
        <v>-3.6061781612900209E-7</v>
      </c>
    </row>
    <row r="171" spans="1:19" outlineLevel="1">
      <c r="A171" t="s">
        <v>266</v>
      </c>
      <c r="B171" t="s">
        <v>267</v>
      </c>
      <c r="C171" s="45">
        <f>+payroll!G171</f>
        <v>4.7167382312425273E-5</v>
      </c>
      <c r="D171" s="45">
        <f>+IFR!T171</f>
        <v>5.196123968646001E-5</v>
      </c>
      <c r="E171" s="45">
        <f>+claims!R171</f>
        <v>0</v>
      </c>
      <c r="F171" s="45">
        <f>+costs!L171</f>
        <v>0</v>
      </c>
      <c r="H171" s="47">
        <f t="shared" si="12"/>
        <v>1.2391077749860661E-5</v>
      </c>
      <c r="J171" s="16">
        <f t="shared" si="13"/>
        <v>637.87918867915721</v>
      </c>
      <c r="L171" s="46">
        <f>+J171/payroll!F171</f>
        <v>1.372022369391285E-3</v>
      </c>
      <c r="O171" s="16">
        <v>650.58239759103867</v>
      </c>
      <c r="P171" s="16">
        <f t="shared" si="10"/>
        <v>-12.703208911881461</v>
      </c>
      <c r="R171" s="47">
        <v>1.2947081392923434E-5</v>
      </c>
      <c r="S171" s="45">
        <f t="shared" si="11"/>
        <v>-5.560036430627728E-7</v>
      </c>
    </row>
    <row r="172" spans="1:19" outlineLevel="1">
      <c r="A172" t="s">
        <v>268</v>
      </c>
      <c r="B172" t="s">
        <v>269</v>
      </c>
      <c r="C172" s="45">
        <f>+payroll!G172</f>
        <v>5.1067809321018796E-5</v>
      </c>
      <c r="D172" s="45">
        <f>+IFR!T172</f>
        <v>4.6631881769900011E-5</v>
      </c>
      <c r="E172" s="45">
        <f>+claims!R172</f>
        <v>0</v>
      </c>
      <c r="F172" s="45">
        <f>+costs!L172</f>
        <v>0</v>
      </c>
      <c r="H172" s="47">
        <f t="shared" si="12"/>
        <v>1.2212461386364852E-5</v>
      </c>
      <c r="J172" s="16">
        <f t="shared" si="13"/>
        <v>628.68421279961285</v>
      </c>
      <c r="L172" s="46">
        <f>+J172/payroll!F172</f>
        <v>1.2489638261821321E-3</v>
      </c>
      <c r="O172" s="16">
        <v>611.33930368385506</v>
      </c>
      <c r="P172" s="16">
        <f t="shared" si="10"/>
        <v>17.344909115757787</v>
      </c>
      <c r="R172" s="47">
        <v>1.2166114166008344E-5</v>
      </c>
      <c r="S172" s="45">
        <f t="shared" si="11"/>
        <v>4.6347220356507342E-8</v>
      </c>
    </row>
    <row r="173" spans="1:19" outlineLevel="1">
      <c r="A173" t="s">
        <v>270</v>
      </c>
      <c r="B173" t="s">
        <v>271</v>
      </c>
      <c r="C173" s="45">
        <f>+payroll!G173</f>
        <v>9.3276092974284988E-5</v>
      </c>
      <c r="D173" s="45">
        <f>+IFR!T173</f>
        <v>8.8822631942666691E-5</v>
      </c>
      <c r="E173" s="45">
        <f>+claims!R173</f>
        <v>5.1376623095684963E-5</v>
      </c>
      <c r="F173" s="45">
        <f>+costs!L173</f>
        <v>3.5939940398095017E-6</v>
      </c>
      <c r="H173" s="47">
        <f t="shared" si="12"/>
        <v>3.2625230502857402E-5</v>
      </c>
      <c r="J173" s="16">
        <f t="shared" si="13"/>
        <v>1679.5113374110815</v>
      </c>
      <c r="L173" s="46">
        <f>+J173/payroll!F173</f>
        <v>1.8267416324519888E-3</v>
      </c>
      <c r="O173" s="16">
        <v>1614.8917411058362</v>
      </c>
      <c r="P173" s="16">
        <f t="shared" si="10"/>
        <v>64.619596305245295</v>
      </c>
      <c r="R173" s="47">
        <v>3.2137566110419299E-5</v>
      </c>
      <c r="S173" s="45">
        <f t="shared" si="11"/>
        <v>4.8766439243810324E-7</v>
      </c>
    </row>
    <row r="174" spans="1:19" outlineLevel="1">
      <c r="A174" t="s">
        <v>272</v>
      </c>
      <c r="B174" t="s">
        <v>273</v>
      </c>
      <c r="C174" s="45">
        <f>+payroll!G174</f>
        <v>8.6613823261955361E-6</v>
      </c>
      <c r="D174" s="45">
        <f>+IFR!T174</f>
        <v>1.3323394791400003E-5</v>
      </c>
      <c r="E174" s="45">
        <f>+claims!R174</f>
        <v>0</v>
      </c>
      <c r="F174" s="45">
        <f>+costs!L174</f>
        <v>0</v>
      </c>
      <c r="H174" s="47">
        <f t="shared" si="12"/>
        <v>2.7480971396994424E-6</v>
      </c>
      <c r="J174" s="16">
        <f t="shared" si="13"/>
        <v>141.46904807394216</v>
      </c>
      <c r="L174" s="46">
        <f>+J174/payroll!F174</f>
        <v>1.6570619892021215E-3</v>
      </c>
      <c r="O174" s="16">
        <v>137.01106980410802</v>
      </c>
      <c r="P174" s="16">
        <f t="shared" si="10"/>
        <v>4.4579782698341432</v>
      </c>
      <c r="R174" s="47">
        <v>2.7266238358947798E-6</v>
      </c>
      <c r="S174" s="45">
        <f t="shared" si="11"/>
        <v>2.1473303804662623E-8</v>
      </c>
    </row>
    <row r="175" spans="1:19" outlineLevel="1">
      <c r="A175" t="s">
        <v>274</v>
      </c>
      <c r="B175" t="s">
        <v>275</v>
      </c>
      <c r="C175" s="45">
        <f>+payroll!G175</f>
        <v>3.5596354315381836E-4</v>
      </c>
      <c r="D175" s="45">
        <f>+IFR!T175</f>
        <v>4.0725176745712679E-4</v>
      </c>
      <c r="E175" s="45">
        <f>+claims!R175</f>
        <v>5.1376623095684963E-5</v>
      </c>
      <c r="F175" s="45">
        <f>+costs!L175</f>
        <v>5.9938842064384556E-6</v>
      </c>
      <c r="H175" s="47">
        <f t="shared" si="12"/>
        <v>1.0670473781458398E-4</v>
      </c>
      <c r="J175" s="16">
        <f t="shared" si="13"/>
        <v>5493.0437012353032</v>
      </c>
      <c r="L175" s="46">
        <f>+J175/payroll!F175</f>
        <v>1.5655684717882602E-3</v>
      </c>
      <c r="O175" s="16">
        <v>5739.9733856020812</v>
      </c>
      <c r="P175" s="16">
        <f t="shared" si="10"/>
        <v>-246.92968436677802</v>
      </c>
      <c r="R175" s="47">
        <v>1.1422980838673106E-4</v>
      </c>
      <c r="S175" s="45">
        <f t="shared" si="11"/>
        <v>-7.5250705721470777E-6</v>
      </c>
    </row>
    <row r="176" spans="1:19" outlineLevel="1">
      <c r="A176" t="s">
        <v>276</v>
      </c>
      <c r="B176" t="s">
        <v>277</v>
      </c>
      <c r="C176" s="45">
        <f>+payroll!G176</f>
        <v>2.4436819258527245E-4</v>
      </c>
      <c r="D176" s="45">
        <f>+IFR!T176</f>
        <v>2.9844404332736007E-4</v>
      </c>
      <c r="E176" s="45">
        <f>+claims!R176</f>
        <v>1.0275324619136993E-4</v>
      </c>
      <c r="F176" s="45">
        <f>+costs!L176</f>
        <v>8.206677291220301E-6</v>
      </c>
      <c r="H176" s="47">
        <f t="shared" si="12"/>
        <v>8.8188522792516732E-5</v>
      </c>
      <c r="J176" s="16">
        <f t="shared" si="13"/>
        <v>4539.8491160574404</v>
      </c>
      <c r="L176" s="46">
        <f>+J176/payroll!F176</f>
        <v>1.8847826526687545E-3</v>
      </c>
      <c r="O176" s="16">
        <v>3774.2863075110245</v>
      </c>
      <c r="P176" s="16">
        <f t="shared" si="10"/>
        <v>765.56280854641591</v>
      </c>
      <c r="R176" s="47">
        <v>7.5111149954996533E-5</v>
      </c>
      <c r="S176" s="45">
        <f t="shared" si="11"/>
        <v>1.3077372837520199E-5</v>
      </c>
    </row>
    <row r="177" spans="1:19" outlineLevel="1">
      <c r="A177" t="s">
        <v>278</v>
      </c>
      <c r="B177" t="s">
        <v>279</v>
      </c>
      <c r="C177" s="45">
        <f>+payroll!G177</f>
        <v>2.4634012645413188E-5</v>
      </c>
      <c r="D177" s="45">
        <f>+IFR!T177</f>
        <v>2.2205657985666673E-5</v>
      </c>
      <c r="E177" s="45">
        <f>+claims!R177</f>
        <v>0</v>
      </c>
      <c r="F177" s="45">
        <f>+costs!L177</f>
        <v>0</v>
      </c>
      <c r="H177" s="47">
        <f t="shared" si="12"/>
        <v>5.8549588288849826E-6</v>
      </c>
      <c r="J177" s="16">
        <f t="shared" si="13"/>
        <v>301.40690446083426</v>
      </c>
      <c r="L177" s="46">
        <f>+J177/payroll!F177</f>
        <v>1.2413166197795535E-3</v>
      </c>
      <c r="O177" s="16">
        <v>320.1553015965182</v>
      </c>
      <c r="P177" s="16">
        <f t="shared" si="10"/>
        <v>-18.748397135683945</v>
      </c>
      <c r="R177" s="47">
        <v>6.3713324607219083E-6</v>
      </c>
      <c r="S177" s="45">
        <f t="shared" si="11"/>
        <v>-5.1637363183692573E-7</v>
      </c>
    </row>
    <row r="178" spans="1:19" outlineLevel="1">
      <c r="A178" t="s">
        <v>280</v>
      </c>
      <c r="B178" t="s">
        <v>281</v>
      </c>
      <c r="C178" s="45">
        <f>+payroll!G178</f>
        <v>1.7329338649698823E-4</v>
      </c>
      <c r="D178" s="45">
        <f>+IFR!T178</f>
        <v>1.954097902738667E-4</v>
      </c>
      <c r="E178" s="45">
        <f>+claims!R178</f>
        <v>1.0275324619136993E-4</v>
      </c>
      <c r="F178" s="45">
        <f>+costs!L178</f>
        <v>2.1308467032235476E-5</v>
      </c>
      <c r="H178" s="47">
        <f t="shared" si="12"/>
        <v>7.428596424440364E-5</v>
      </c>
      <c r="J178" s="16">
        <f t="shared" si="13"/>
        <v>3824.1605418868371</v>
      </c>
      <c r="L178" s="46">
        <f>+J178/payroll!F178</f>
        <v>2.2388173340949524E-3</v>
      </c>
      <c r="O178" s="16">
        <v>2316.3659729350302</v>
      </c>
      <c r="P178" s="16">
        <f t="shared" si="10"/>
        <v>1507.7945689518069</v>
      </c>
      <c r="R178" s="47">
        <v>4.6097433466437226E-5</v>
      </c>
      <c r="S178" s="45">
        <f t="shared" si="11"/>
        <v>2.8188530777966414E-5</v>
      </c>
    </row>
    <row r="179" spans="1:19" outlineLevel="1">
      <c r="A179" t="s">
        <v>282</v>
      </c>
      <c r="B179" t="s">
        <v>283</v>
      </c>
      <c r="C179" s="45">
        <f>+payroll!G179</f>
        <v>1.5123839950586561E-4</v>
      </c>
      <c r="D179" s="45">
        <f>+IFR!T179</f>
        <v>1.9318922447530005E-4</v>
      </c>
      <c r="E179" s="45">
        <f>+claims!R179</f>
        <v>1.0275324619136993E-4</v>
      </c>
      <c r="F179" s="45">
        <f>+costs!L179</f>
        <v>2.4077111456937738E-5</v>
      </c>
      <c r="H179" s="47">
        <f t="shared" si="12"/>
        <v>7.2912706800513837E-5</v>
      </c>
      <c r="J179" s="16">
        <f t="shared" si="13"/>
        <v>3753.4667441527467</v>
      </c>
      <c r="L179" s="46">
        <f>+J179/payroll!F179</f>
        <v>2.5178800285276751E-3</v>
      </c>
      <c r="O179" s="16">
        <v>3812.2575686467262</v>
      </c>
      <c r="P179" s="16">
        <f t="shared" si="10"/>
        <v>-58.790824493979471</v>
      </c>
      <c r="R179" s="47">
        <v>7.5866806748565231E-5</v>
      </c>
      <c r="S179" s="45">
        <f t="shared" si="11"/>
        <v>-2.9540999480513942E-6</v>
      </c>
    </row>
    <row r="180" spans="1:19" outlineLevel="1">
      <c r="A180" t="s">
        <v>284</v>
      </c>
      <c r="B180" t="s">
        <v>285</v>
      </c>
      <c r="C180" s="45">
        <f>+payroll!G180</f>
        <v>1.0965510283760054E-4</v>
      </c>
      <c r="D180" s="45">
        <f>+IFR!T180</f>
        <v>1.3190160843486003E-4</v>
      </c>
      <c r="E180" s="45">
        <f>+claims!R180</f>
        <v>0</v>
      </c>
      <c r="F180" s="45">
        <f>+costs!L180</f>
        <v>0</v>
      </c>
      <c r="H180" s="47">
        <f t="shared" si="12"/>
        <v>3.0194588909057569E-5</v>
      </c>
      <c r="J180" s="16">
        <f t="shared" si="13"/>
        <v>1554.3845551309616</v>
      </c>
      <c r="L180" s="46">
        <f>+J180/payroll!F180</f>
        <v>1.4381167985542084E-3</v>
      </c>
      <c r="O180" s="16">
        <v>1473.307452748875</v>
      </c>
      <c r="P180" s="16">
        <f t="shared" si="10"/>
        <v>81.07710238208665</v>
      </c>
      <c r="R180" s="47">
        <v>2.9319931769090224E-5</v>
      </c>
      <c r="S180" s="45">
        <f t="shared" si="11"/>
        <v>8.7465713996734542E-7</v>
      </c>
    </row>
    <row r="181" spans="1:19" outlineLevel="1">
      <c r="A181" t="s">
        <v>286</v>
      </c>
      <c r="B181" t="s">
        <v>287</v>
      </c>
      <c r="C181" s="45">
        <f>+payroll!G181</f>
        <v>5.0869599055169094E-5</v>
      </c>
      <c r="D181" s="45">
        <f>+IFR!T181</f>
        <v>6.1731729200153353E-5</v>
      </c>
      <c r="E181" s="45">
        <f>+claims!R181</f>
        <v>5.1376623095684963E-5</v>
      </c>
      <c r="F181" s="45">
        <f>+costs!L181</f>
        <v>2.3293497511184381E-6</v>
      </c>
      <c r="H181" s="47">
        <f t="shared" si="12"/>
        <v>2.317926934693911E-5</v>
      </c>
      <c r="J181" s="16">
        <f t="shared" si="13"/>
        <v>1193.2435437561066</v>
      </c>
      <c r="L181" s="46">
        <f>+J181/payroll!F181</f>
        <v>2.3797717901640979E-3</v>
      </c>
      <c r="O181" s="16">
        <v>1093.5522285757675</v>
      </c>
      <c r="P181" s="16">
        <f t="shared" si="10"/>
        <v>99.691315180339188</v>
      </c>
      <c r="R181" s="47">
        <v>2.1762515806158191E-5</v>
      </c>
      <c r="S181" s="45">
        <f t="shared" si="11"/>
        <v>1.4167535407809188E-6</v>
      </c>
    </row>
    <row r="182" spans="1:19" outlineLevel="1">
      <c r="A182" t="s">
        <v>288</v>
      </c>
      <c r="B182" t="s">
        <v>289</v>
      </c>
      <c r="C182" s="45">
        <f>+payroll!G182</f>
        <v>7.0700637119692057E-5</v>
      </c>
      <c r="D182" s="45">
        <f>+IFR!T182</f>
        <v>8.5269726664960016E-5</v>
      </c>
      <c r="E182" s="45">
        <f>+claims!R182</f>
        <v>0</v>
      </c>
      <c r="F182" s="45">
        <f>+costs!L182</f>
        <v>0</v>
      </c>
      <c r="H182" s="47">
        <f t="shared" si="12"/>
        <v>1.9496295473081509E-5</v>
      </c>
      <c r="J182" s="16">
        <f t="shared" si="13"/>
        <v>1003.6480594884659</v>
      </c>
      <c r="L182" s="46">
        <f>+J182/payroll!F182</f>
        <v>1.4401994981893004E-3</v>
      </c>
      <c r="O182" s="16">
        <v>944.25255723291355</v>
      </c>
      <c r="P182" s="16">
        <f t="shared" si="10"/>
        <v>59.395502255552401</v>
      </c>
      <c r="R182" s="47">
        <v>1.8791339512471034E-5</v>
      </c>
      <c r="S182" s="45">
        <f t="shared" si="11"/>
        <v>7.0495596061047479E-7</v>
      </c>
    </row>
    <row r="183" spans="1:19" outlineLevel="1">
      <c r="A183" t="s">
        <v>290</v>
      </c>
      <c r="B183" t="s">
        <v>291</v>
      </c>
      <c r="C183" s="45">
        <f>+payroll!G183</f>
        <v>3.1060073647233163E-3</v>
      </c>
      <c r="D183" s="45">
        <f>+IFR!T183</f>
        <v>3.4440975535769006E-3</v>
      </c>
      <c r="E183" s="45">
        <f>+claims!R183</f>
        <v>1.1816623312007541E-3</v>
      </c>
      <c r="F183" s="45">
        <f>+costs!L183</f>
        <v>4.5807090913891312E-4</v>
      </c>
      <c r="H183" s="47">
        <f t="shared" si="12"/>
        <v>1.2708550099509882E-3</v>
      </c>
      <c r="J183" s="16">
        <f t="shared" si="13"/>
        <v>65422.23195117103</v>
      </c>
      <c r="L183" s="46">
        <f>+J183/payroll!F183</f>
        <v>2.136915793209388E-3</v>
      </c>
      <c r="O183" s="16">
        <v>80943.845678615136</v>
      </c>
      <c r="P183" s="16">
        <f t="shared" si="10"/>
        <v>-15521.613727444106</v>
      </c>
      <c r="R183" s="47">
        <v>1.6108437027157884E-3</v>
      </c>
      <c r="S183" s="45">
        <f t="shared" si="11"/>
        <v>-3.3998869276480022E-4</v>
      </c>
    </row>
    <row r="184" spans="1:19" outlineLevel="1">
      <c r="A184" t="s">
        <v>292</v>
      </c>
      <c r="B184" t="s">
        <v>293</v>
      </c>
      <c r="C184" s="45">
        <f>+payroll!G184</f>
        <v>5.613498866432289E-5</v>
      </c>
      <c r="D184" s="45">
        <f>+IFR!T184</f>
        <v>6.5284634477860015E-5</v>
      </c>
      <c r="E184" s="45">
        <f>+claims!R184</f>
        <v>0</v>
      </c>
      <c r="F184" s="45">
        <f>+costs!L184</f>
        <v>0</v>
      </c>
      <c r="H184" s="47">
        <f t="shared" si="12"/>
        <v>1.5177452892772862E-5</v>
      </c>
      <c r="J184" s="16">
        <f t="shared" si="13"/>
        <v>781.31874667374677</v>
      </c>
      <c r="L184" s="46">
        <f>+J184/payroll!F184</f>
        <v>1.4120794700091031E-3</v>
      </c>
      <c r="O184" s="16">
        <v>745.33760751721172</v>
      </c>
      <c r="P184" s="16">
        <f t="shared" si="10"/>
        <v>35.98113915653505</v>
      </c>
      <c r="R184" s="47">
        <v>1.4832781682172403E-5</v>
      </c>
      <c r="S184" s="45">
        <f t="shared" si="11"/>
        <v>3.4467121060045893E-7</v>
      </c>
    </row>
    <row r="185" spans="1:19" outlineLevel="1">
      <c r="A185" t="s">
        <v>294</v>
      </c>
      <c r="B185" t="s">
        <v>295</v>
      </c>
      <c r="C185" s="45">
        <f>+payroll!G185</f>
        <v>8.2901147860265906E-6</v>
      </c>
      <c r="D185" s="45">
        <f>+IFR!T185</f>
        <v>1.6432186909393339E-5</v>
      </c>
      <c r="E185" s="45">
        <f>+claims!R185</f>
        <v>0</v>
      </c>
      <c r="F185" s="45">
        <f>+costs!L185</f>
        <v>0</v>
      </c>
      <c r="H185" s="47">
        <f t="shared" si="12"/>
        <v>3.0902877119274912E-6</v>
      </c>
      <c r="J185" s="16">
        <f t="shared" si="13"/>
        <v>159.08464608670897</v>
      </c>
      <c r="L185" s="46">
        <f>+J185/payroll!F185</f>
        <v>1.946848943076206E-3</v>
      </c>
      <c r="O185" s="16">
        <v>167.76411788323159</v>
      </c>
      <c r="P185" s="16">
        <f t="shared" si="10"/>
        <v>-8.6794717965226198</v>
      </c>
      <c r="R185" s="47">
        <v>3.3386327344373875E-6</v>
      </c>
      <c r="S185" s="45">
        <f t="shared" si="11"/>
        <v>-2.4834502250989633E-7</v>
      </c>
    </row>
    <row r="186" spans="1:19" outlineLevel="1">
      <c r="A186" t="s">
        <v>296</v>
      </c>
      <c r="B186" t="s">
        <v>297</v>
      </c>
      <c r="C186" s="45">
        <f>+payroll!G186</f>
        <v>6.3016566786770954E-5</v>
      </c>
      <c r="D186" s="45">
        <f>+IFR!T186</f>
        <v>7.1946331873560011E-5</v>
      </c>
      <c r="E186" s="45">
        <f>+claims!R186</f>
        <v>0</v>
      </c>
      <c r="F186" s="45">
        <f>+costs!L186</f>
        <v>0</v>
      </c>
      <c r="H186" s="47">
        <f t="shared" si="12"/>
        <v>1.6870362332541371E-5</v>
      </c>
      <c r="J186" s="16">
        <f t="shared" si="13"/>
        <v>868.46788105464964</v>
      </c>
      <c r="L186" s="46">
        <f>+J186/payroll!F186</f>
        <v>1.3981815152696623E-3</v>
      </c>
      <c r="O186" s="16">
        <v>884.56593753334994</v>
      </c>
      <c r="P186" s="16">
        <f t="shared" si="10"/>
        <v>-16.0980564787003</v>
      </c>
      <c r="R186" s="47">
        <v>1.7603530671991946E-5</v>
      </c>
      <c r="S186" s="45">
        <f t="shared" si="11"/>
        <v>-7.3316833945057542E-7</v>
      </c>
    </row>
    <row r="187" spans="1:19" outlineLevel="1">
      <c r="A187" t="s">
        <v>298</v>
      </c>
      <c r="B187" t="s">
        <v>299</v>
      </c>
      <c r="C187" s="45">
        <f>+payroll!G187</f>
        <v>9.7026024114543015E-4</v>
      </c>
      <c r="D187" s="45">
        <f>+IFR!T187</f>
        <v>1.2754929946966938E-3</v>
      </c>
      <c r="E187" s="45">
        <f>+claims!R187</f>
        <v>2.568831154784248E-4</v>
      </c>
      <c r="F187" s="45">
        <f>+costs!L187</f>
        <v>3.7332306536462637E-4</v>
      </c>
      <c r="H187" s="47">
        <f t="shared" si="12"/>
        <v>5.4324546102080501E-4</v>
      </c>
      <c r="J187" s="16">
        <f t="shared" si="13"/>
        <v>27965.684739043991</v>
      </c>
      <c r="L187" s="46">
        <f>+J187/payroll!F187</f>
        <v>2.9241641980375637E-3</v>
      </c>
      <c r="O187" s="16">
        <v>28987.600850569928</v>
      </c>
      <c r="P187" s="16">
        <f t="shared" si="10"/>
        <v>-1021.9161115259376</v>
      </c>
      <c r="R187" s="47">
        <v>5.7687516444892358E-4</v>
      </c>
      <c r="S187" s="45">
        <f t="shared" si="11"/>
        <v>-3.3629703428118569E-5</v>
      </c>
    </row>
    <row r="188" spans="1:19" outlineLevel="1">
      <c r="A188" t="s">
        <v>300</v>
      </c>
      <c r="B188" t="s">
        <v>301</v>
      </c>
      <c r="C188" s="45">
        <f>+payroll!G188</f>
        <v>5.6949223842698534E-5</v>
      </c>
      <c r="D188" s="45">
        <f>+IFR!T188</f>
        <v>5.9511163401586675E-5</v>
      </c>
      <c r="E188" s="45">
        <f>+claims!R188</f>
        <v>0</v>
      </c>
      <c r="F188" s="45">
        <f>+costs!L188</f>
        <v>0</v>
      </c>
      <c r="H188" s="47">
        <f t="shared" si="12"/>
        <v>1.455754840553565E-5</v>
      </c>
      <c r="J188" s="16">
        <f t="shared" si="13"/>
        <v>749.40673874676168</v>
      </c>
      <c r="L188" s="46">
        <f>+J188/payroll!F188</f>
        <v>1.335040122722831E-3</v>
      </c>
      <c r="O188" s="16">
        <v>739.4976108910671</v>
      </c>
      <c r="P188" s="16">
        <f t="shared" si="10"/>
        <v>9.9091278556945781</v>
      </c>
      <c r="R188" s="47">
        <v>1.4716561335705815E-5</v>
      </c>
      <c r="S188" s="45">
        <f t="shared" si="11"/>
        <v>-1.590129301701653E-7</v>
      </c>
    </row>
    <row r="189" spans="1:19" outlineLevel="1">
      <c r="A189" t="s">
        <v>302</v>
      </c>
      <c r="B189" t="s">
        <v>303</v>
      </c>
      <c r="C189" s="45">
        <f>+payroll!G189</f>
        <v>2.3982914733334721E-5</v>
      </c>
      <c r="D189" s="45">
        <f>+IFR!T189</f>
        <v>2.6646789582800007E-5</v>
      </c>
      <c r="E189" s="45">
        <f>+claims!R189</f>
        <v>0</v>
      </c>
      <c r="F189" s="45">
        <f>+costs!L189</f>
        <v>0</v>
      </c>
      <c r="H189" s="47">
        <f t="shared" si="12"/>
        <v>6.3287130395168413E-6</v>
      </c>
      <c r="J189" s="16">
        <f t="shared" si="13"/>
        <v>325.79525530582697</v>
      </c>
      <c r="L189" s="46">
        <f>+J189/payroll!F189</f>
        <v>1.3781843859103679E-3</v>
      </c>
      <c r="O189" s="16">
        <v>320.17171023438874</v>
      </c>
      <c r="P189" s="16">
        <f t="shared" si="10"/>
        <v>5.6235450714382296</v>
      </c>
      <c r="R189" s="47">
        <v>6.3716590050164407E-6</v>
      </c>
      <c r="S189" s="45">
        <f t="shared" si="11"/>
        <v>-4.2945965499599327E-8</v>
      </c>
    </row>
    <row r="190" spans="1:19" outlineLevel="1">
      <c r="A190" t="s">
        <v>304</v>
      </c>
      <c r="B190" t="s">
        <v>305</v>
      </c>
      <c r="C190" s="45">
        <f>+payroll!G190</f>
        <v>7.2112421946937869E-5</v>
      </c>
      <c r="D190" s="45">
        <f>+IFR!T190</f>
        <v>8.6157952984386698E-5</v>
      </c>
      <c r="E190" s="45">
        <f>+claims!R190</f>
        <v>1.0275324619136993E-4</v>
      </c>
      <c r="F190" s="45">
        <f>+costs!L190</f>
        <v>1.0284364523286051E-5</v>
      </c>
      <c r="H190" s="47">
        <f t="shared" si="12"/>
        <v>4.1367402509092685E-5</v>
      </c>
      <c r="J190" s="16">
        <f t="shared" si="13"/>
        <v>2129.5488320667591</v>
      </c>
      <c r="L190" s="46">
        <f>+J190/payroll!F190</f>
        <v>2.9960016954202291E-3</v>
      </c>
      <c r="O190" s="16">
        <v>2105.5949909684778</v>
      </c>
      <c r="P190" s="16">
        <f t="shared" si="10"/>
        <v>23.953841098281373</v>
      </c>
      <c r="R190" s="47">
        <v>4.190293163409171E-5</v>
      </c>
      <c r="S190" s="45">
        <f t="shared" si="11"/>
        <v>-5.3552912499902494E-7</v>
      </c>
    </row>
    <row r="191" spans="1:19" outlineLevel="1">
      <c r="A191" t="s">
        <v>306</v>
      </c>
      <c r="B191" t="s">
        <v>307</v>
      </c>
      <c r="C191" s="45">
        <f>+payroll!G191</f>
        <v>8.6776761676654295E-5</v>
      </c>
      <c r="D191" s="45">
        <f>+IFR!T191</f>
        <v>7.1946331873560011E-5</v>
      </c>
      <c r="E191" s="45">
        <f>+claims!R191</f>
        <v>0</v>
      </c>
      <c r="F191" s="45">
        <f>+costs!L191</f>
        <v>0</v>
      </c>
      <c r="H191" s="47">
        <f t="shared" si="12"/>
        <v>1.9840386693776788E-5</v>
      </c>
      <c r="J191" s="16">
        <f t="shared" si="13"/>
        <v>1021.3615008145196</v>
      </c>
      <c r="L191" s="46">
        <f>+J191/payroll!F191</f>
        <v>1.1940996687505958E-3</v>
      </c>
      <c r="O191" s="16">
        <v>1037.0437397477494</v>
      </c>
      <c r="P191" s="16">
        <f t="shared" si="10"/>
        <v>-15.682238933229883</v>
      </c>
      <c r="R191" s="47">
        <v>2.063795417191097E-5</v>
      </c>
      <c r="S191" s="45">
        <f t="shared" si="11"/>
        <v>-7.9756747813418164E-7</v>
      </c>
    </row>
    <row r="192" spans="1:19" outlineLevel="1">
      <c r="A192" t="s">
        <v>308</v>
      </c>
      <c r="B192" t="s">
        <v>309</v>
      </c>
      <c r="C192" s="45">
        <f>+payroll!G192</f>
        <v>4.1720247073293621E-5</v>
      </c>
      <c r="D192" s="45">
        <f>+IFR!T192</f>
        <v>3.8637844895060012E-5</v>
      </c>
      <c r="E192" s="45">
        <f>+claims!R192</f>
        <v>5.1376623095684963E-5</v>
      </c>
      <c r="F192" s="45">
        <f>+costs!L192</f>
        <v>1.3458594042478611E-5</v>
      </c>
      <c r="H192" s="47">
        <f t="shared" si="12"/>
        <v>2.5826411385884115E-5</v>
      </c>
      <c r="J192" s="16">
        <f t="shared" si="13"/>
        <v>1329.515533183315</v>
      </c>
      <c r="L192" s="46">
        <f>+J192/payroll!F192</f>
        <v>3.2330399972159206E-3</v>
      </c>
      <c r="O192" s="16">
        <v>1321.1660037246049</v>
      </c>
      <c r="P192" s="16">
        <f t="shared" si="10"/>
        <v>8.3495294587100943</v>
      </c>
      <c r="R192" s="47">
        <v>2.6292201951855356E-5</v>
      </c>
      <c r="S192" s="45">
        <f t="shared" si="11"/>
        <v>-4.6579056597124125E-7</v>
      </c>
    </row>
    <row r="193" spans="1:21" outlineLevel="1">
      <c r="A193" t="s">
        <v>310</v>
      </c>
      <c r="B193" t="s">
        <v>311</v>
      </c>
      <c r="C193" s="45">
        <f>+payroll!G193</f>
        <v>1.0882550391155941E-4</v>
      </c>
      <c r="D193" s="45">
        <f>+IFR!T193</f>
        <v>1.0836361097005335E-4</v>
      </c>
      <c r="E193" s="45">
        <f>+claims!R193</f>
        <v>0</v>
      </c>
      <c r="F193" s="45">
        <f>+costs!L193</f>
        <v>0</v>
      </c>
      <c r="H193" s="47">
        <f t="shared" si="12"/>
        <v>2.7148639360201594E-5</v>
      </c>
      <c r="J193" s="16">
        <f t="shared" si="13"/>
        <v>1397.5823893949148</v>
      </c>
      <c r="L193" s="46">
        <f>+J193/payroll!F193</f>
        <v>1.3029005464648539E-3</v>
      </c>
      <c r="O193" s="16">
        <v>1370.56968295359</v>
      </c>
      <c r="P193" s="16">
        <f t="shared" si="10"/>
        <v>27.012706441324781</v>
      </c>
      <c r="R193" s="47">
        <v>2.7275372505586861E-5</v>
      </c>
      <c r="S193" s="45">
        <f t="shared" si="11"/>
        <v>-1.2673314538526727E-7</v>
      </c>
    </row>
    <row r="194" spans="1:21" outlineLevel="1">
      <c r="A194" t="s">
        <v>312</v>
      </c>
      <c r="B194" t="s">
        <v>313</v>
      </c>
      <c r="C194" s="45">
        <f>+payroll!G194</f>
        <v>3.2332443552645813E-5</v>
      </c>
      <c r="D194" s="45">
        <f>+IFR!T194</f>
        <v>3.9970184374200008E-5</v>
      </c>
      <c r="E194" s="45">
        <f>+claims!R194</f>
        <v>1.0275324619136993E-4</v>
      </c>
      <c r="F194" s="45">
        <f>+costs!L194</f>
        <v>1.1385811643349749E-5</v>
      </c>
      <c r="H194" s="47">
        <f t="shared" si="12"/>
        <v>3.1282302405571067E-5</v>
      </c>
      <c r="J194" s="16">
        <f t="shared" si="13"/>
        <v>1610.3788614114787</v>
      </c>
      <c r="L194" s="46">
        <f>+J194/payroll!F194</f>
        <v>5.0530554801375676E-3</v>
      </c>
      <c r="O194" s="16">
        <v>1047.8016617329229</v>
      </c>
      <c r="P194" s="16">
        <f t="shared" si="10"/>
        <v>562.57719967855587</v>
      </c>
      <c r="R194" s="47">
        <v>2.0852044949768621E-5</v>
      </c>
      <c r="S194" s="45">
        <f t="shared" si="11"/>
        <v>1.0430257455802445E-5</v>
      </c>
    </row>
    <row r="195" spans="1:21" outlineLevel="1">
      <c r="A195" t="s">
        <v>314</v>
      </c>
      <c r="B195" t="s">
        <v>315</v>
      </c>
      <c r="C195" s="45">
        <f>+payroll!G195</f>
        <v>9.3565469009032975E-5</v>
      </c>
      <c r="D195" s="45">
        <f>+IFR!T195</f>
        <v>1.141370820463267E-4</v>
      </c>
      <c r="E195" s="45">
        <f>+claims!R195</f>
        <v>0</v>
      </c>
      <c r="F195" s="45">
        <f>+costs!L195</f>
        <v>0</v>
      </c>
      <c r="H195" s="47">
        <f t="shared" si="12"/>
        <v>2.5962818881919962E-5</v>
      </c>
      <c r="J195" s="16">
        <f t="shared" si="13"/>
        <v>1336.5376425314771</v>
      </c>
      <c r="L195" s="46">
        <f>+J195/payroll!F195</f>
        <v>1.4492060199820167E-3</v>
      </c>
      <c r="O195" s="16">
        <v>1332.24121228478</v>
      </c>
      <c r="P195" s="16">
        <f t="shared" si="10"/>
        <v>4.2964302466971276</v>
      </c>
      <c r="R195" s="47">
        <v>2.6512606972346455E-5</v>
      </c>
      <c r="S195" s="45">
        <f t="shared" si="11"/>
        <v>-5.4978809042649296E-7</v>
      </c>
      <c r="U195" s="85"/>
    </row>
    <row r="196" spans="1:21" outlineLevel="1">
      <c r="A196" t="s">
        <v>316</v>
      </c>
      <c r="B196" t="s">
        <v>317</v>
      </c>
      <c r="C196" s="45">
        <f>+payroll!G196</f>
        <v>4.5554818893163245E-4</v>
      </c>
      <c r="D196" s="45">
        <f>+IFR!T196</f>
        <v>5.1961239686460013E-4</v>
      </c>
      <c r="E196" s="45">
        <f>+claims!R196</f>
        <v>1.0275324619136993E-4</v>
      </c>
      <c r="F196" s="45">
        <f>+costs!L196</f>
        <v>2.2133905826123397E-4</v>
      </c>
      <c r="H196" s="47">
        <f t="shared" si="12"/>
        <v>2.701114951099749E-4</v>
      </c>
      <c r="J196" s="16">
        <f t="shared" si="13"/>
        <v>13905.045616843334</v>
      </c>
      <c r="L196" s="46">
        <f>+J196/payroll!F196</f>
        <v>3.0967249060423782E-3</v>
      </c>
      <c r="O196" s="16">
        <v>21241.720705492266</v>
      </c>
      <c r="P196" s="16">
        <f t="shared" si="10"/>
        <v>-7336.6750886489317</v>
      </c>
      <c r="R196" s="47">
        <v>4.2272629557468301E-4</v>
      </c>
      <c r="S196" s="45">
        <f t="shared" si="11"/>
        <v>-1.5261480046470811E-4</v>
      </c>
    </row>
    <row r="197" spans="1:21" outlineLevel="1">
      <c r="A197" t="s">
        <v>318</v>
      </c>
      <c r="B197" t="s">
        <v>319</v>
      </c>
      <c r="C197" s="45">
        <f>+payroll!G197</f>
        <v>7.5270772308342471E-5</v>
      </c>
      <c r="D197" s="45">
        <f>+IFR!T197</f>
        <v>7.7719802949833351E-5</v>
      </c>
      <c r="E197" s="45">
        <f>+claims!R197</f>
        <v>1.0275324619136993E-4</v>
      </c>
      <c r="F197" s="45">
        <f>+costs!L197</f>
        <v>1.4179426126639803E-7</v>
      </c>
      <c r="H197" s="47">
        <f t="shared" si="12"/>
        <v>3.4621885392737302E-5</v>
      </c>
      <c r="J197" s="16">
        <f t="shared" si="13"/>
        <v>1782.2969567849236</v>
      </c>
      <c r="L197" s="46">
        <f>+J197/payroll!F197</f>
        <v>2.4022501376585038E-3</v>
      </c>
      <c r="O197" s="16">
        <v>1334.908127532487</v>
      </c>
      <c r="P197" s="16">
        <f t="shared" ref="P197:P260" si="14">+J197-O197</f>
        <v>447.38882925243661</v>
      </c>
      <c r="R197" s="47">
        <v>2.6565680601310184E-5</v>
      </c>
      <c r="S197" s="45">
        <f t="shared" ref="S197:S260" si="15">+H197-R197</f>
        <v>8.0562047914271182E-6</v>
      </c>
    </row>
    <row r="198" spans="1:21" outlineLevel="1">
      <c r="A198" t="s">
        <v>320</v>
      </c>
      <c r="B198" t="s">
        <v>321</v>
      </c>
      <c r="C198" s="45">
        <f>+payroll!G198</f>
        <v>2.4075850707643533E-4</v>
      </c>
      <c r="D198" s="45">
        <f>+IFR!T198</f>
        <v>2.793471774596867E-4</v>
      </c>
      <c r="E198" s="45">
        <f>+claims!R198</f>
        <v>3.0825973857410977E-4</v>
      </c>
      <c r="F198" s="45">
        <f>+costs!L198</f>
        <v>8.8002780089986181E-5</v>
      </c>
      <c r="H198" s="47">
        <f t="shared" ref="H198:H260" si="16">(C198*$C$3)+(D198*$D$3)+(E198*$E$3)+(F198*$F$3)</f>
        <v>1.6405383940712342E-4</v>
      </c>
      <c r="J198" s="16">
        <f t="shared" ref="J198:J260" si="17">(+H198*$J$271)</f>
        <v>8445.3129980475987</v>
      </c>
      <c r="L198" s="46">
        <f>+J198/payroll!F198</f>
        <v>3.5587595186006623E-3</v>
      </c>
      <c r="O198" s="16">
        <v>8192.2602165856097</v>
      </c>
      <c r="P198" s="16">
        <f t="shared" si="14"/>
        <v>253.05278146198907</v>
      </c>
      <c r="R198" s="47">
        <v>1.6303216965119353E-4</v>
      </c>
      <c r="S198" s="45">
        <f t="shared" si="15"/>
        <v>1.021669755929891E-6</v>
      </c>
    </row>
    <row r="199" spans="1:21" outlineLevel="1">
      <c r="A199" t="s">
        <v>322</v>
      </c>
      <c r="B199" t="s">
        <v>323</v>
      </c>
      <c r="C199" s="45">
        <f>+payroll!G199</f>
        <v>2.25435707158442E-5</v>
      </c>
      <c r="D199" s="45">
        <f>+IFR!T199</f>
        <v>3.7305505415920009E-5</v>
      </c>
      <c r="E199" s="45">
        <f>+claims!R199</f>
        <v>0</v>
      </c>
      <c r="F199" s="45">
        <f>+costs!L199</f>
        <v>0</v>
      </c>
      <c r="H199" s="47">
        <f t="shared" si="16"/>
        <v>7.4811345164705265E-6</v>
      </c>
      <c r="J199" s="16">
        <f t="shared" si="17"/>
        <v>385.12065795241426</v>
      </c>
      <c r="L199" s="46">
        <f>+J199/payroll!F199</f>
        <v>1.7331599411569685E-3</v>
      </c>
      <c r="O199" s="16">
        <v>378.22774980109654</v>
      </c>
      <c r="P199" s="16">
        <f t="shared" si="14"/>
        <v>6.8929081513177266</v>
      </c>
      <c r="R199" s="47">
        <v>7.5270180685327058E-6</v>
      </c>
      <c r="S199" s="45">
        <f t="shared" si="15"/>
        <v>-4.5883552062179317E-8</v>
      </c>
    </row>
    <row r="200" spans="1:21" outlineLevel="1">
      <c r="A200" t="s">
        <v>324</v>
      </c>
      <c r="B200" t="s">
        <v>325</v>
      </c>
      <c r="C200" s="45">
        <f>+payroll!G200</f>
        <v>9.6936449058531416E-5</v>
      </c>
      <c r="D200" s="45">
        <f>+IFR!T200</f>
        <v>1.074753846506267E-4</v>
      </c>
      <c r="E200" s="45">
        <f>+claims!R200</f>
        <v>0</v>
      </c>
      <c r="F200" s="45">
        <f>+costs!L200</f>
        <v>0</v>
      </c>
      <c r="H200" s="47">
        <f t="shared" si="16"/>
        <v>2.5551479213644766E-5</v>
      </c>
      <c r="J200" s="16">
        <f t="shared" si="17"/>
        <v>1315.3623243575689</v>
      </c>
      <c r="L200" s="46">
        <f>+J200/payroll!F200</f>
        <v>1.3766477364711366E-3</v>
      </c>
      <c r="O200" s="16">
        <v>1200.8443050264057</v>
      </c>
      <c r="P200" s="16">
        <f t="shared" si="14"/>
        <v>114.51801933116326</v>
      </c>
      <c r="R200" s="47">
        <v>2.3897709214042845E-5</v>
      </c>
      <c r="S200" s="45">
        <f t="shared" si="15"/>
        <v>1.6537699996019205E-6</v>
      </c>
    </row>
    <row r="201" spans="1:21" outlineLevel="1">
      <c r="A201" t="s">
        <v>500</v>
      </c>
      <c r="B201" t="s">
        <v>498</v>
      </c>
      <c r="C201" s="45">
        <f>+payroll!G201</f>
        <v>2.9380123208923434E-5</v>
      </c>
      <c r="D201" s="45">
        <f>+IFR!T201</f>
        <v>2.8867355381366675E-5</v>
      </c>
      <c r="E201" s="45">
        <f>+claims!R201</f>
        <v>5.1376623095684963E-5</v>
      </c>
      <c r="F201" s="45">
        <f>+costs!L201</f>
        <v>3.4124617138762433E-4</v>
      </c>
      <c r="H201" s="47">
        <f t="shared" si="16"/>
        <v>2.1973513112071358E-4</v>
      </c>
      <c r="J201" s="16">
        <f t="shared" si="17"/>
        <v>11311.725258536544</v>
      </c>
      <c r="L201" s="46">
        <f>+J201/payroll!F201</f>
        <v>3.9060677260503308E-2</v>
      </c>
      <c r="O201" s="16">
        <v>340.03635238862699</v>
      </c>
      <c r="P201" s="16">
        <f t="shared" si="14"/>
        <v>10971.688906147918</v>
      </c>
      <c r="R201" s="47">
        <v>6.7669803966872489E-6</v>
      </c>
      <c r="S201" s="45">
        <f t="shared" si="15"/>
        <v>2.1296815072402634E-4</v>
      </c>
    </row>
    <row r="202" spans="1:21" outlineLevel="1">
      <c r="A202" t="s">
        <v>326</v>
      </c>
      <c r="B202" t="s">
        <v>327</v>
      </c>
      <c r="C202" s="45">
        <f>+payroll!G202</f>
        <v>8.889913628910777E-5</v>
      </c>
      <c r="D202" s="45">
        <f>+IFR!T202</f>
        <v>9.54843293383667E-5</v>
      </c>
      <c r="E202" s="45">
        <f>+claims!R202</f>
        <v>0</v>
      </c>
      <c r="F202" s="45">
        <f>+costs!L202</f>
        <v>2.3632376877733005E-6</v>
      </c>
      <c r="H202" s="47">
        <f t="shared" si="16"/>
        <v>2.4465875816098288E-5</v>
      </c>
      <c r="J202" s="16">
        <f t="shared" si="17"/>
        <v>1259.4766436739762</v>
      </c>
      <c r="L202" s="46">
        <f>+J202/payroll!F202</f>
        <v>1.4373320512809237E-3</v>
      </c>
      <c r="O202" s="16">
        <v>1177.2235794106462</v>
      </c>
      <c r="P202" s="16">
        <f t="shared" si="14"/>
        <v>82.253064263330089</v>
      </c>
      <c r="R202" s="47">
        <v>2.3427638922809128E-5</v>
      </c>
      <c r="S202" s="45">
        <f t="shared" si="15"/>
        <v>1.0382368932891605E-6</v>
      </c>
    </row>
    <row r="203" spans="1:21" outlineLevel="1">
      <c r="A203" t="s">
        <v>328</v>
      </c>
      <c r="B203" t="s">
        <v>329</v>
      </c>
      <c r="C203" s="45">
        <f>+payroll!G203</f>
        <v>6.2341439126994483E-5</v>
      </c>
      <c r="D203" s="45">
        <f>+IFR!T203</f>
        <v>9.9925460935500017E-5</v>
      </c>
      <c r="E203" s="45">
        <f>+claims!R203</f>
        <v>0</v>
      </c>
      <c r="F203" s="45">
        <f>+costs!L203</f>
        <v>0</v>
      </c>
      <c r="H203" s="47">
        <f t="shared" si="16"/>
        <v>2.0283362507811813E-5</v>
      </c>
      <c r="J203" s="16">
        <f t="shared" si="17"/>
        <v>1044.165413320381</v>
      </c>
      <c r="L203" s="46">
        <f>+J203/payroll!F203</f>
        <v>1.6992489630144906E-3</v>
      </c>
      <c r="O203" s="16">
        <v>1017.9829084303561</v>
      </c>
      <c r="P203" s="16">
        <f t="shared" si="14"/>
        <v>26.182504890024916</v>
      </c>
      <c r="R203" s="47">
        <v>2.025862922337739E-5</v>
      </c>
      <c r="S203" s="45">
        <f t="shared" si="15"/>
        <v>2.4733284434422855E-8</v>
      </c>
    </row>
    <row r="204" spans="1:21" outlineLevel="1">
      <c r="A204" t="s">
        <v>330</v>
      </c>
      <c r="B204" t="s">
        <v>331</v>
      </c>
      <c r="C204" s="45">
        <f>+payroll!G204</f>
        <v>5.3132992066827599E-5</v>
      </c>
      <c r="D204" s="45">
        <f>+IFR!T204</f>
        <v>5.2405352846173351E-5</v>
      </c>
      <c r="E204" s="45">
        <f>+claims!R204</f>
        <v>0</v>
      </c>
      <c r="F204" s="45">
        <f>+costs!L204</f>
        <v>0</v>
      </c>
      <c r="H204" s="47">
        <f t="shared" si="16"/>
        <v>1.319229311412512E-5</v>
      </c>
      <c r="J204" s="16">
        <f t="shared" si="17"/>
        <v>679.12488310795982</v>
      </c>
      <c r="L204" s="46">
        <f>+J204/payroll!F204</f>
        <v>1.2967310313867508E-3</v>
      </c>
      <c r="O204" s="16">
        <v>673.65569257651578</v>
      </c>
      <c r="P204" s="16">
        <f t="shared" si="14"/>
        <v>5.4691905314440419</v>
      </c>
      <c r="R204" s="47">
        <v>1.3406257400891129E-5</v>
      </c>
      <c r="S204" s="45">
        <f t="shared" si="15"/>
        <v>-2.139642867660094E-7</v>
      </c>
    </row>
    <row r="205" spans="1:21" outlineLevel="1">
      <c r="A205" t="s">
        <v>332</v>
      </c>
      <c r="B205" t="s">
        <v>333</v>
      </c>
      <c r="C205" s="45">
        <f>+payroll!G205</f>
        <v>1.4523890877909136E-5</v>
      </c>
      <c r="D205" s="45">
        <f>+IFR!T205</f>
        <v>1.8652752707960004E-5</v>
      </c>
      <c r="E205" s="45">
        <f>+claims!R205</f>
        <v>0</v>
      </c>
      <c r="F205" s="45">
        <f>+costs!L205</f>
        <v>0</v>
      </c>
      <c r="H205" s="47">
        <f t="shared" si="16"/>
        <v>4.1470804482336421E-6</v>
      </c>
      <c r="J205" s="16">
        <f t="shared" si="17"/>
        <v>213.48718530445976</v>
      </c>
      <c r="L205" s="46">
        <f>+J205/payroll!F205</f>
        <v>1.4912599952299204E-3</v>
      </c>
      <c r="O205" s="16">
        <v>195.00869212239729</v>
      </c>
      <c r="P205" s="16">
        <f t="shared" si="14"/>
        <v>18.478493182062465</v>
      </c>
      <c r="R205" s="47">
        <v>3.8808203520183928E-6</v>
      </c>
      <c r="S205" s="45">
        <f t="shared" si="15"/>
        <v>2.6626009621524926E-7</v>
      </c>
    </row>
    <row r="206" spans="1:21" outlineLevel="1">
      <c r="A206" t="s">
        <v>334</v>
      </c>
      <c r="B206" t="s">
        <v>335</v>
      </c>
      <c r="C206" s="45">
        <f>+payroll!G206</f>
        <v>1.8438953790182196E-4</v>
      </c>
      <c r="D206" s="45">
        <f>+IFR!T206</f>
        <v>2.5758563263373338E-4</v>
      </c>
      <c r="E206" s="45">
        <f>+claims!R206</f>
        <v>5.1376623095684963E-5</v>
      </c>
      <c r="F206" s="45">
        <f>+costs!L206</f>
        <v>1.0325208404833227E-5</v>
      </c>
      <c r="H206" s="47">
        <f t="shared" si="16"/>
        <v>6.9148514824197104E-5</v>
      </c>
      <c r="J206" s="16">
        <f t="shared" si="17"/>
        <v>3559.6902404170232</v>
      </c>
      <c r="L206" s="46">
        <f>+J206/payroll!F206</f>
        <v>1.9585761667856496E-3</v>
      </c>
      <c r="O206" s="16">
        <v>4586.0474046116478</v>
      </c>
      <c r="P206" s="16">
        <f t="shared" si="14"/>
        <v>-1026.3571641946246</v>
      </c>
      <c r="R206" s="47">
        <v>9.1265809279759296E-5</v>
      </c>
      <c r="S206" s="45">
        <f t="shared" si="15"/>
        <v>-2.2117294455562193E-5</v>
      </c>
    </row>
    <row r="207" spans="1:21" outlineLevel="1">
      <c r="A207" t="s">
        <v>336</v>
      </c>
      <c r="B207" t="s">
        <v>337</v>
      </c>
      <c r="C207" s="45">
        <f>+payroll!G207</f>
        <v>1.6683625913678144E-4</v>
      </c>
      <c r="D207" s="45">
        <f>+IFR!T207</f>
        <v>1.5055436114282003E-4</v>
      </c>
      <c r="E207" s="45">
        <f>+claims!R207</f>
        <v>1.0275324619136993E-4</v>
      </c>
      <c r="F207" s="45">
        <f>+costs!L207</f>
        <v>1.195923120306229E-4</v>
      </c>
      <c r="H207" s="47">
        <f t="shared" si="16"/>
        <v>1.268422016820294E-4</v>
      </c>
      <c r="J207" s="16">
        <f t="shared" si="17"/>
        <v>6529.6984114332417</v>
      </c>
      <c r="L207" s="46">
        <f>+J207/payroll!F207</f>
        <v>3.9707012537497409E-3</v>
      </c>
      <c r="O207" s="16">
        <v>5093.0857892770173</v>
      </c>
      <c r="P207" s="16">
        <f t="shared" si="14"/>
        <v>1436.6126221562245</v>
      </c>
      <c r="R207" s="47">
        <v>1.0135625633136485E-4</v>
      </c>
      <c r="S207" s="45">
        <f t="shared" si="15"/>
        <v>2.5485945350664548E-5</v>
      </c>
    </row>
    <row r="208" spans="1:21" outlineLevel="1">
      <c r="A208" t="s">
        <v>338</v>
      </c>
      <c r="B208" t="s">
        <v>339</v>
      </c>
      <c r="C208" s="45">
        <f>+payroll!G208</f>
        <v>5.1776526263098834E-5</v>
      </c>
      <c r="D208" s="45">
        <f>+IFR!T208</f>
        <v>5.5958258123880013E-5</v>
      </c>
      <c r="E208" s="45">
        <f>+claims!R208</f>
        <v>0</v>
      </c>
      <c r="F208" s="45">
        <f>+costs!L208</f>
        <v>0</v>
      </c>
      <c r="H208" s="47">
        <f t="shared" si="16"/>
        <v>1.3466848048372357E-5</v>
      </c>
      <c r="J208" s="16">
        <f t="shared" si="17"/>
        <v>693.2586721326843</v>
      </c>
      <c r="L208" s="46">
        <f>+J208/payroll!F208</f>
        <v>1.3583976907674703E-3</v>
      </c>
      <c r="O208" s="16">
        <v>1573.3388942900528</v>
      </c>
      <c r="P208" s="16">
        <f t="shared" si="14"/>
        <v>-880.08022215736855</v>
      </c>
      <c r="R208" s="47">
        <v>3.1310633055015903E-5</v>
      </c>
      <c r="S208" s="45">
        <f t="shared" si="15"/>
        <v>-1.7843785006643546E-5</v>
      </c>
    </row>
    <row r="209" spans="1:19" outlineLevel="1">
      <c r="A209" t="s">
        <v>340</v>
      </c>
      <c r="B209" t="s">
        <v>341</v>
      </c>
      <c r="C209" s="45">
        <f>+payroll!G209</f>
        <v>5.768355831511304E-4</v>
      </c>
      <c r="D209" s="45">
        <f>+IFR!T209</f>
        <v>7.7630980317890683E-4</v>
      </c>
      <c r="E209" s="45">
        <f>+claims!R209</f>
        <v>6.678961002439045E-4</v>
      </c>
      <c r="F209" s="45">
        <f>+costs!L209</f>
        <v>2.3237172193312771E-4</v>
      </c>
      <c r="H209" s="47">
        <f t="shared" si="16"/>
        <v>4.0875062148771691E-4</v>
      </c>
      <c r="J209" s="16">
        <f t="shared" si="17"/>
        <v>21042.036864760867</v>
      </c>
      <c r="L209" s="46">
        <f>+J209/payroll!F209</f>
        <v>3.7008396452488613E-3</v>
      </c>
      <c r="O209" s="16">
        <v>22696.354661206955</v>
      </c>
      <c r="P209" s="16">
        <f t="shared" si="14"/>
        <v>-1654.3177964460883</v>
      </c>
      <c r="R209" s="47">
        <v>4.5167461064020528E-4</v>
      </c>
      <c r="S209" s="45">
        <f t="shared" si="15"/>
        <v>-4.2923989152488374E-5</v>
      </c>
    </row>
    <row r="210" spans="1:19" outlineLevel="1">
      <c r="A210" t="s">
        <v>481</v>
      </c>
      <c r="B210" t="s">
        <v>345</v>
      </c>
      <c r="C210" s="45">
        <f>+payroll!G210</f>
        <v>8.5816964379544639E-5</v>
      </c>
      <c r="D210" s="45">
        <f>+IFR!T210</f>
        <v>1.1058417676862003E-4</v>
      </c>
      <c r="E210" s="45">
        <f>+claims!R210</f>
        <v>0</v>
      </c>
      <c r="F210" s="45">
        <f>+costs!L210</f>
        <v>0</v>
      </c>
      <c r="H210" s="47">
        <f t="shared" si="16"/>
        <v>2.4550142643520585E-5</v>
      </c>
      <c r="J210" s="16">
        <f t="shared" si="17"/>
        <v>1263.814608183101</v>
      </c>
      <c r="L210" s="46">
        <f>+J210/payroll!F210</f>
        <v>1.4940831104287122E-3</v>
      </c>
      <c r="O210" s="16">
        <v>1206.7055235917212</v>
      </c>
      <c r="P210" s="16">
        <f t="shared" si="14"/>
        <v>57.109084591379769</v>
      </c>
      <c r="R210" s="47">
        <v>2.4014351893137514E-5</v>
      </c>
      <c r="S210" s="45">
        <f t="shared" si="15"/>
        <v>5.3579075038307121E-7</v>
      </c>
    </row>
    <row r="211" spans="1:19" outlineLevel="1">
      <c r="A211" t="s">
        <v>482</v>
      </c>
      <c r="B211" t="s">
        <v>346</v>
      </c>
      <c r="C211" s="45">
        <f>+payroll!G211</f>
        <v>5.449379977477977E-5</v>
      </c>
      <c r="D211" s="45">
        <f>+IFR!T211</f>
        <v>5.3293579165600013E-5</v>
      </c>
      <c r="E211" s="45">
        <f>+claims!R211</f>
        <v>0</v>
      </c>
      <c r="F211" s="45">
        <f>+costs!L211</f>
        <v>0</v>
      </c>
      <c r="H211" s="47">
        <f t="shared" si="16"/>
        <v>1.3473422367547473E-5</v>
      </c>
      <c r="J211" s="16">
        <f t="shared" si="17"/>
        <v>693.59711092438567</v>
      </c>
      <c r="L211" s="46">
        <f>+J211/payroll!F211</f>
        <v>1.2912927636690378E-3</v>
      </c>
      <c r="O211" s="16">
        <v>685.55113870685625</v>
      </c>
      <c r="P211" s="16">
        <f t="shared" si="14"/>
        <v>8.0459722175294246</v>
      </c>
      <c r="R211" s="47">
        <v>1.3642985768927098E-5</v>
      </c>
      <c r="S211" s="45">
        <f t="shared" si="15"/>
        <v>-1.6956340137962465E-7</v>
      </c>
    </row>
    <row r="212" spans="1:19" outlineLevel="1">
      <c r="A212" t="s">
        <v>483</v>
      </c>
      <c r="B212" t="s">
        <v>342</v>
      </c>
      <c r="C212" s="45">
        <f>+payroll!G212</f>
        <v>2.6147398724107922E-5</v>
      </c>
      <c r="D212" s="45">
        <f>+IFR!T212</f>
        <v>2.7090902742513338E-5</v>
      </c>
      <c r="E212" s="45">
        <f>+claims!R212</f>
        <v>0</v>
      </c>
      <c r="F212" s="45">
        <f>+costs!L212</f>
        <v>0</v>
      </c>
      <c r="H212" s="47">
        <f t="shared" si="16"/>
        <v>6.6547876833276574E-6</v>
      </c>
      <c r="J212" s="16">
        <f t="shared" si="17"/>
        <v>342.58122287392064</v>
      </c>
      <c r="L212" s="46">
        <f>+J212/payroll!F212</f>
        <v>1.3292283617052328E-3</v>
      </c>
      <c r="O212" s="16">
        <v>319.24481270182525</v>
      </c>
      <c r="P212" s="16">
        <f t="shared" si="14"/>
        <v>23.336410172095384</v>
      </c>
      <c r="R212" s="47">
        <v>6.3532130436110373E-6</v>
      </c>
      <c r="S212" s="45">
        <f t="shared" si="15"/>
        <v>3.0157463971662017E-7</v>
      </c>
    </row>
    <row r="213" spans="1:19" outlineLevel="1">
      <c r="A213" t="s">
        <v>344</v>
      </c>
      <c r="B213" t="s">
        <v>343</v>
      </c>
      <c r="C213" s="45">
        <f>+payroll!G213</f>
        <v>3.3824572689128093E-4</v>
      </c>
      <c r="D213" s="45">
        <f>+IFR!T213</f>
        <v>3.819373173534668E-4</v>
      </c>
      <c r="E213" s="45">
        <f>+claims!R213</f>
        <v>1.0275324619136993E-4</v>
      </c>
      <c r="F213" s="45">
        <f>+costs!L213</f>
        <v>1.2049123413978345E-5</v>
      </c>
      <c r="H213" s="47">
        <f t="shared" si="16"/>
        <v>1.1266534150768596E-4</v>
      </c>
      <c r="J213" s="16">
        <f t="shared" si="17"/>
        <v>5799.8890882587712</v>
      </c>
      <c r="L213" s="46">
        <f>+J213/payroll!F213</f>
        <v>1.7396100311388803E-3</v>
      </c>
      <c r="O213" s="16">
        <v>5946.8539486602294</v>
      </c>
      <c r="P213" s="16">
        <f t="shared" si="14"/>
        <v>-146.96486040145828</v>
      </c>
      <c r="R213" s="47">
        <v>1.1834688794259603E-4</v>
      </c>
      <c r="S213" s="45">
        <f t="shared" si="15"/>
        <v>-5.6815464349100719E-6</v>
      </c>
    </row>
    <row r="214" spans="1:19" outlineLevel="1">
      <c r="A214" t="s">
        <v>347</v>
      </c>
      <c r="B214" t="s">
        <v>348</v>
      </c>
      <c r="C214" s="45">
        <f>+payroll!G214</f>
        <v>1.9408109255659737E-4</v>
      </c>
      <c r="D214" s="45">
        <f>+IFR!T214</f>
        <v>2.380446536063467E-4</v>
      </c>
      <c r="E214" s="45">
        <f>+claims!R214</f>
        <v>5.1376623095684963E-5</v>
      </c>
      <c r="F214" s="45">
        <f>+costs!L214</f>
        <v>2.6764763713034879E-4</v>
      </c>
      <c r="H214" s="47">
        <f t="shared" si="16"/>
        <v>2.2231079401293001E-4</v>
      </c>
      <c r="J214" s="16">
        <f t="shared" si="17"/>
        <v>11444.317579330957</v>
      </c>
      <c r="L214" s="46">
        <f>+J214/payroll!F214</f>
        <v>5.9823415707542602E-3</v>
      </c>
      <c r="O214" s="16">
        <v>6686.9211731792002</v>
      </c>
      <c r="P214" s="16">
        <f t="shared" si="14"/>
        <v>4757.3964061517563</v>
      </c>
      <c r="R214" s="47">
        <v>1.3307478501998544E-4</v>
      </c>
      <c r="S214" s="45">
        <f t="shared" si="15"/>
        <v>8.923600899294457E-5</v>
      </c>
    </row>
    <row r="215" spans="1:19" outlineLevel="1">
      <c r="A215" t="s">
        <v>349</v>
      </c>
      <c r="B215" t="s">
        <v>350</v>
      </c>
      <c r="C215" s="45">
        <f>+payroll!G215</f>
        <v>3.034502549553193E-5</v>
      </c>
      <c r="D215" s="45">
        <f>+IFR!T215</f>
        <v>3.5529052777066678E-5</v>
      </c>
      <c r="E215" s="45">
        <f>+claims!R215</f>
        <v>0</v>
      </c>
      <c r="F215" s="45">
        <f>+costs!L215</f>
        <v>0</v>
      </c>
      <c r="H215" s="47">
        <f t="shared" si="16"/>
        <v>8.2342597840748259E-6</v>
      </c>
      <c r="J215" s="16">
        <f t="shared" si="17"/>
        <v>423.89072657526719</v>
      </c>
      <c r="L215" s="46">
        <f>+J215/payroll!F215</f>
        <v>1.4171993432781943E-3</v>
      </c>
      <c r="O215" s="16">
        <v>391.99329909744125</v>
      </c>
      <c r="P215" s="16">
        <f t="shared" si="14"/>
        <v>31.897427477825943</v>
      </c>
      <c r="R215" s="47">
        <v>7.8009629029118681E-6</v>
      </c>
      <c r="S215" s="45">
        <f t="shared" si="15"/>
        <v>4.3329688116295787E-7</v>
      </c>
    </row>
    <row r="216" spans="1:19" outlineLevel="1">
      <c r="A216" t="s">
        <v>351</v>
      </c>
      <c r="B216" t="s">
        <v>352</v>
      </c>
      <c r="C216" s="45">
        <f>+payroll!G216</f>
        <v>4.2793371674248746E-5</v>
      </c>
      <c r="D216" s="45">
        <f>+IFR!T216</f>
        <v>4.3078976492193349E-5</v>
      </c>
      <c r="E216" s="45">
        <f>+claims!R216</f>
        <v>0</v>
      </c>
      <c r="F216" s="45">
        <f>+costs!L216</f>
        <v>0</v>
      </c>
      <c r="H216" s="47">
        <f t="shared" si="16"/>
        <v>1.0734043520805262E-5</v>
      </c>
      <c r="J216" s="16">
        <f t="shared" si="17"/>
        <v>552.57687107766071</v>
      </c>
      <c r="L216" s="46">
        <f>+J216/payroll!F216</f>
        <v>1.3100284599530888E-3</v>
      </c>
      <c r="O216" s="16">
        <v>547.0716174550937</v>
      </c>
      <c r="P216" s="16">
        <f t="shared" si="14"/>
        <v>5.505253622567011</v>
      </c>
      <c r="R216" s="47">
        <v>1.0887138639434554E-5</v>
      </c>
      <c r="S216" s="45">
        <f t="shared" si="15"/>
        <v>-1.5309511862929184E-7</v>
      </c>
    </row>
    <row r="217" spans="1:19" outlineLevel="1">
      <c r="A217" t="s">
        <v>353</v>
      </c>
      <c r="B217" t="s">
        <v>354</v>
      </c>
      <c r="C217" s="45">
        <f>+payroll!G217</f>
        <v>3.3598271563913966E-4</v>
      </c>
      <c r="D217" s="45">
        <f>+IFR!T217</f>
        <v>3.1887324867417344E-4</v>
      </c>
      <c r="E217" s="45">
        <f>+claims!R217</f>
        <v>5.1376623095684963E-5</v>
      </c>
      <c r="F217" s="45">
        <f>+costs!L217</f>
        <v>1.6914450151029212E-5</v>
      </c>
      <c r="H217" s="47">
        <f t="shared" si="16"/>
        <v>9.9712159094134402E-5</v>
      </c>
      <c r="J217" s="16">
        <f t="shared" si="17"/>
        <v>5133.0733636247851</v>
      </c>
      <c r="L217" s="46">
        <f>+J217/payroll!F217</f>
        <v>1.5499763400459166E-3</v>
      </c>
      <c r="O217" s="16">
        <v>6702.3207644599624</v>
      </c>
      <c r="P217" s="16">
        <f t="shared" si="14"/>
        <v>-1569.2474008351774</v>
      </c>
      <c r="R217" s="47">
        <v>1.3338124852478982E-4</v>
      </c>
      <c r="S217" s="45">
        <f t="shared" si="15"/>
        <v>-3.3669089430655419E-5</v>
      </c>
    </row>
    <row r="218" spans="1:19" outlineLevel="1">
      <c r="A218" t="s">
        <v>355</v>
      </c>
      <c r="B218" t="s">
        <v>356</v>
      </c>
      <c r="C218" s="45">
        <f>+payroll!G218</f>
        <v>4.4908764129089272E-5</v>
      </c>
      <c r="D218" s="45">
        <f>+IFR!T218</f>
        <v>4.1746637013053339E-5</v>
      </c>
      <c r="E218" s="45">
        <f>+claims!R218</f>
        <v>0</v>
      </c>
      <c r="F218" s="45">
        <f>+costs!L218</f>
        <v>0</v>
      </c>
      <c r="H218" s="47">
        <f t="shared" si="16"/>
        <v>1.0831925142767826E-5</v>
      </c>
      <c r="J218" s="16">
        <f t="shared" si="17"/>
        <v>557.61571038320722</v>
      </c>
      <c r="L218" s="46">
        <f>+J218/payroll!F218</f>
        <v>1.2597037755914314E-3</v>
      </c>
      <c r="O218" s="16">
        <v>526.21234836134965</v>
      </c>
      <c r="P218" s="16">
        <f t="shared" si="14"/>
        <v>31.403362021857561</v>
      </c>
      <c r="R218" s="47">
        <v>1.0472023419973355E-5</v>
      </c>
      <c r="S218" s="45">
        <f t="shared" si="15"/>
        <v>3.5990172279447015E-7</v>
      </c>
    </row>
    <row r="219" spans="1:19" outlineLevel="1">
      <c r="A219" t="s">
        <v>357</v>
      </c>
      <c r="B219" t="s">
        <v>358</v>
      </c>
      <c r="C219" s="45">
        <f>+payroll!G219</f>
        <v>6.8919639178382364E-5</v>
      </c>
      <c r="D219" s="45">
        <f>+IFR!T219</f>
        <v>7.7275689790120024E-5</v>
      </c>
      <c r="E219" s="45">
        <f>+claims!R219</f>
        <v>0</v>
      </c>
      <c r="F219" s="45">
        <f>+costs!L219</f>
        <v>0</v>
      </c>
      <c r="H219" s="47">
        <f t="shared" si="16"/>
        <v>1.82744161210628E-5</v>
      </c>
      <c r="J219" s="16">
        <f t="shared" si="17"/>
        <v>940.74704107315711</v>
      </c>
      <c r="L219" s="46">
        <f>+J219/payroll!F219</f>
        <v>1.384823419164393E-3</v>
      </c>
      <c r="O219" s="16">
        <v>995.34041721499705</v>
      </c>
      <c r="P219" s="16">
        <f t="shared" si="14"/>
        <v>-54.59337614183994</v>
      </c>
      <c r="R219" s="47">
        <v>1.9808026536017122E-5</v>
      </c>
      <c r="S219" s="45">
        <f t="shared" si="15"/>
        <v>-1.5336104149543214E-6</v>
      </c>
    </row>
    <row r="220" spans="1:19" outlineLevel="1">
      <c r="A220" t="s">
        <v>359</v>
      </c>
      <c r="B220" t="s">
        <v>360</v>
      </c>
      <c r="C220" s="45">
        <f>+payroll!G220</f>
        <v>8.790290634326918E-5</v>
      </c>
      <c r="D220" s="45">
        <f>+IFR!T220</f>
        <v>1.0436659253263335E-4</v>
      </c>
      <c r="E220" s="45">
        <f>+claims!R220</f>
        <v>0</v>
      </c>
      <c r="F220" s="45">
        <f>+costs!L220</f>
        <v>0</v>
      </c>
      <c r="H220" s="47">
        <f t="shared" si="16"/>
        <v>2.4033687359487814E-5</v>
      </c>
      <c r="J220" s="16">
        <f t="shared" si="17"/>
        <v>1237.2280525808983</v>
      </c>
      <c r="L220" s="46">
        <f>+J220/payroll!F220</f>
        <v>1.4279436107592603E-3</v>
      </c>
      <c r="O220" s="16">
        <v>1261.6368541778368</v>
      </c>
      <c r="P220" s="16">
        <f t="shared" si="14"/>
        <v>-24.408801596938474</v>
      </c>
      <c r="R220" s="47">
        <v>2.5107526886425743E-5</v>
      </c>
      <c r="S220" s="45">
        <f t="shared" si="15"/>
        <v>-1.0738395269379291E-6</v>
      </c>
    </row>
    <row r="221" spans="1:19" outlineLevel="1">
      <c r="A221" t="s">
        <v>361</v>
      </c>
      <c r="B221" t="s">
        <v>362</v>
      </c>
      <c r="C221" s="45">
        <f>+payroll!G221</f>
        <v>8.849519534811034E-5</v>
      </c>
      <c r="D221" s="45">
        <f>+IFR!T221</f>
        <v>8.5269726664960016E-5</v>
      </c>
      <c r="E221" s="45">
        <f>+claims!R221</f>
        <v>0</v>
      </c>
      <c r="F221" s="45">
        <f>+costs!L221</f>
        <v>0</v>
      </c>
      <c r="H221" s="47">
        <f t="shared" si="16"/>
        <v>2.1720615251633795E-5</v>
      </c>
      <c r="J221" s="16">
        <f t="shared" si="17"/>
        <v>1118.1536194040987</v>
      </c>
      <c r="L221" s="46">
        <f>+J221/payroll!F221</f>
        <v>1.281876881420604E-3</v>
      </c>
      <c r="O221" s="16">
        <v>1090.7894088307407</v>
      </c>
      <c r="P221" s="16">
        <f t="shared" si="14"/>
        <v>27.364210573357923</v>
      </c>
      <c r="R221" s="47">
        <v>2.1707533605217488E-5</v>
      </c>
      <c r="S221" s="45">
        <f t="shared" si="15"/>
        <v>1.3081646416307003E-8</v>
      </c>
    </row>
    <row r="222" spans="1:19" outlineLevel="1">
      <c r="A222" t="s">
        <v>363</v>
      </c>
      <c r="B222" t="s">
        <v>364</v>
      </c>
      <c r="C222" s="45">
        <f>+payroll!G222</f>
        <v>3.0620576167171219E-5</v>
      </c>
      <c r="D222" s="45">
        <f>+IFR!T222</f>
        <v>4.3523089651906677E-5</v>
      </c>
      <c r="E222" s="45">
        <f>+claims!R222</f>
        <v>0</v>
      </c>
      <c r="F222" s="45">
        <f>+costs!L222</f>
        <v>0</v>
      </c>
      <c r="H222" s="47">
        <f t="shared" si="16"/>
        <v>9.2679582273847361E-6</v>
      </c>
      <c r="J222" s="16">
        <f t="shared" si="17"/>
        <v>477.10439673925657</v>
      </c>
      <c r="L222" s="46">
        <f>+J222/payroll!F222</f>
        <v>1.5807551085871899E-3</v>
      </c>
      <c r="O222" s="16">
        <v>451.48225799856226</v>
      </c>
      <c r="P222" s="16">
        <f t="shared" si="14"/>
        <v>25.622138740694311</v>
      </c>
      <c r="R222" s="47">
        <v>8.9848381441188237E-6</v>
      </c>
      <c r="S222" s="45">
        <f t="shared" si="15"/>
        <v>2.8312008326591243E-7</v>
      </c>
    </row>
    <row r="223" spans="1:19" outlineLevel="1">
      <c r="A223" t="s">
        <v>365</v>
      </c>
      <c r="B223" t="s">
        <v>366</v>
      </c>
      <c r="C223" s="45">
        <f>+payroll!G223</f>
        <v>6.2868144965050191E-4</v>
      </c>
      <c r="D223" s="45">
        <f>+IFR!T223</f>
        <v>8.2072111915024019E-4</v>
      </c>
      <c r="E223" s="45">
        <f>+claims!R223</f>
        <v>5.1376623095684959E-4</v>
      </c>
      <c r="F223" s="45">
        <f>+costs!L223</f>
        <v>7.6470090994871812E-5</v>
      </c>
      <c r="H223" s="47">
        <f t="shared" si="16"/>
        <v>3.0412231034054329E-4</v>
      </c>
      <c r="J223" s="16">
        <f t="shared" si="17"/>
        <v>15655.885347135207</v>
      </c>
      <c r="L223" s="46">
        <f>+J223/payroll!F223</f>
        <v>2.5264547239907168E-3</v>
      </c>
      <c r="O223" s="16">
        <v>15424.663886160464</v>
      </c>
      <c r="P223" s="16">
        <f t="shared" si="14"/>
        <v>231.22146097474251</v>
      </c>
      <c r="R223" s="47">
        <v>3.0696246860054458E-4</v>
      </c>
      <c r="S223" s="45">
        <f t="shared" si="15"/>
        <v>-2.8401582600012885E-6</v>
      </c>
    </row>
    <row r="224" spans="1:19" outlineLevel="1">
      <c r="A224" t="s">
        <v>367</v>
      </c>
      <c r="B224" t="s">
        <v>368</v>
      </c>
      <c r="C224" s="45">
        <f>+payroll!G224</f>
        <v>9.1318057982989404E-5</v>
      </c>
      <c r="D224" s="45">
        <f>+IFR!T224</f>
        <v>1.101400636089067E-4</v>
      </c>
      <c r="E224" s="45">
        <f>+claims!R224</f>
        <v>0</v>
      </c>
      <c r="F224" s="45">
        <f>+costs!L224</f>
        <v>0</v>
      </c>
      <c r="H224" s="47">
        <f t="shared" si="16"/>
        <v>2.5182265198987015E-5</v>
      </c>
      <c r="J224" s="16">
        <f t="shared" si="17"/>
        <v>1296.3555889570498</v>
      </c>
      <c r="L224" s="46">
        <f>+J224/payroll!F224</f>
        <v>1.4402305234710419E-3</v>
      </c>
      <c r="O224" s="16">
        <v>1309.4310151128625</v>
      </c>
      <c r="P224" s="16">
        <f t="shared" si="14"/>
        <v>-13.075426155812693</v>
      </c>
      <c r="R224" s="47">
        <v>2.605866680970605E-5</v>
      </c>
      <c r="S224" s="45">
        <f t="shared" si="15"/>
        <v>-8.7640161071903558E-7</v>
      </c>
    </row>
    <row r="225" spans="1:22" outlineLevel="1">
      <c r="A225" t="s">
        <v>369</v>
      </c>
      <c r="B225" t="s">
        <v>370</v>
      </c>
      <c r="C225" s="45">
        <f>+payroll!G225</f>
        <v>4.0447675945029144E-5</v>
      </c>
      <c r="D225" s="45">
        <f>+IFR!T225</f>
        <v>4.4411315971333345E-5</v>
      </c>
      <c r="E225" s="45">
        <f>+claims!R225</f>
        <v>0</v>
      </c>
      <c r="F225" s="45">
        <f>+costs!L225</f>
        <v>0</v>
      </c>
      <c r="H225" s="47">
        <f t="shared" si="16"/>
        <v>1.0607373989545311E-5</v>
      </c>
      <c r="J225" s="16">
        <f t="shared" si="17"/>
        <v>546.05606155151804</v>
      </c>
      <c r="L225" s="46">
        <f>+J225/payroll!F225</f>
        <v>1.3696455570380032E-3</v>
      </c>
      <c r="O225" s="16">
        <v>551.94140866139321</v>
      </c>
      <c r="P225" s="16">
        <f t="shared" si="14"/>
        <v>-5.8853471098751697</v>
      </c>
      <c r="R225" s="47">
        <v>1.0984051164808683E-5</v>
      </c>
      <c r="S225" s="45">
        <f t="shared" si="15"/>
        <v>-3.7667717526337137E-7</v>
      </c>
    </row>
    <row r="226" spans="1:22" outlineLevel="1">
      <c r="A226" t="s">
        <v>371</v>
      </c>
      <c r="B226" t="s">
        <v>372</v>
      </c>
      <c r="C226" s="45">
        <f>+payroll!G226</f>
        <v>1.9673951379069244E-5</v>
      </c>
      <c r="D226" s="45">
        <f>+IFR!T226</f>
        <v>3.2420260659073337E-5</v>
      </c>
      <c r="E226" s="45">
        <f>+claims!R226</f>
        <v>0</v>
      </c>
      <c r="F226" s="45">
        <f>+costs!L226</f>
        <v>0</v>
      </c>
      <c r="H226" s="47">
        <f t="shared" si="16"/>
        <v>6.511776504767823E-6</v>
      </c>
      <c r="J226" s="16">
        <f t="shared" si="17"/>
        <v>335.21916314083381</v>
      </c>
      <c r="L226" s="46">
        <f>+J226/payroll!F226</f>
        <v>1.728628931077385E-3</v>
      </c>
      <c r="O226" s="16">
        <v>370.39856279488862</v>
      </c>
      <c r="P226" s="16">
        <f t="shared" si="14"/>
        <v>-35.179399654054805</v>
      </c>
      <c r="R226" s="47">
        <v>7.3712113301624017E-6</v>
      </c>
      <c r="S226" s="45">
        <f t="shared" si="15"/>
        <v>-8.5943482539457864E-7</v>
      </c>
    </row>
    <row r="227" spans="1:22" outlineLevel="1">
      <c r="A227" t="s">
        <v>373</v>
      </c>
      <c r="B227" t="s">
        <v>374</v>
      </c>
      <c r="C227" s="45">
        <f>+payroll!G227</f>
        <v>1.3967322205301729E-4</v>
      </c>
      <c r="D227" s="45">
        <f>+IFR!T227</f>
        <v>1.474455690248267E-4</v>
      </c>
      <c r="E227" s="45">
        <f>+claims!R227</f>
        <v>0</v>
      </c>
      <c r="F227" s="45">
        <f>+costs!L227</f>
        <v>8.7922697544943901E-5</v>
      </c>
      <c r="H227" s="47">
        <f t="shared" si="16"/>
        <v>8.8643467411696843E-5</v>
      </c>
      <c r="J227" s="16">
        <f t="shared" si="17"/>
        <v>4563.2691696181419</v>
      </c>
      <c r="L227" s="46">
        <f>+J227/payroll!F227</f>
        <v>3.3145720859480057E-3</v>
      </c>
      <c r="O227" s="16">
        <v>4810.0944309049737</v>
      </c>
      <c r="P227" s="16">
        <f t="shared" si="14"/>
        <v>-246.82526128683185</v>
      </c>
      <c r="R227" s="47">
        <v>9.5724514427643706E-5</v>
      </c>
      <c r="S227" s="45">
        <f t="shared" si="15"/>
        <v>-7.081047015946863E-6</v>
      </c>
    </row>
    <row r="228" spans="1:22" outlineLevel="1">
      <c r="A228" t="s">
        <v>506</v>
      </c>
      <c r="B228" t="s">
        <v>507</v>
      </c>
      <c r="C228" s="45">
        <f>+payroll!G228</f>
        <v>1.9341747523458206E-5</v>
      </c>
      <c r="D228" s="45">
        <f>+IFR!T228</f>
        <v>2.7979129061940006E-5</v>
      </c>
      <c r="E228" s="45">
        <f>+claims!R228</f>
        <v>0</v>
      </c>
      <c r="F228" s="45">
        <f>+costs!L228</f>
        <v>0</v>
      </c>
      <c r="H228" s="47">
        <f t="shared" si="16"/>
        <v>5.9151095731747762E-6</v>
      </c>
      <c r="J228" s="16">
        <f t="shared" si="17"/>
        <v>304.50339927271227</v>
      </c>
      <c r="L228" s="46">
        <f>+J228/payroll!F228</f>
        <v>1.597206131382832E-3</v>
      </c>
      <c r="O228" s="16">
        <v>305.41142493072084</v>
      </c>
      <c r="P228" s="16">
        <f t="shared" si="14"/>
        <v>-0.90802565800856883</v>
      </c>
      <c r="R228" s="47">
        <v>6.0779181723148948E-6</v>
      </c>
      <c r="S228" s="45">
        <f t="shared" si="15"/>
        <v>-1.6280859914011864E-7</v>
      </c>
    </row>
    <row r="229" spans="1:22" outlineLevel="1">
      <c r="A229" t="s">
        <v>375</v>
      </c>
      <c r="B229" t="s">
        <v>376</v>
      </c>
      <c r="C229" s="45">
        <f>+payroll!G229</f>
        <v>8.1803379152472144E-5</v>
      </c>
      <c r="D229" s="45">
        <f>+IFR!T229</f>
        <v>1.168017610046067E-4</v>
      </c>
      <c r="E229" s="45">
        <f>+claims!R229</f>
        <v>2.0550649238273985E-4</v>
      </c>
      <c r="F229" s="45">
        <f>+costs!L229</f>
        <v>8.5041955392938591E-5</v>
      </c>
      <c r="H229" s="47">
        <f t="shared" si="16"/>
        <v>1.0667678961280898E-4</v>
      </c>
      <c r="J229" s="16">
        <f t="shared" si="17"/>
        <v>5491.604958243518</v>
      </c>
      <c r="L229" s="46">
        <f>+J229/payroll!F229</f>
        <v>6.8107129725969908E-3</v>
      </c>
      <c r="O229" s="16">
        <v>7056.157907249014</v>
      </c>
      <c r="P229" s="16">
        <f t="shared" si="14"/>
        <v>-1564.552949005496</v>
      </c>
      <c r="R229" s="47">
        <v>1.4042287508046105E-4</v>
      </c>
      <c r="S229" s="45">
        <f t="shared" si="15"/>
        <v>-3.3746085467652065E-5</v>
      </c>
    </row>
    <row r="230" spans="1:22" outlineLevel="1">
      <c r="A230" t="s">
        <v>377</v>
      </c>
      <c r="B230" t="s">
        <v>378</v>
      </c>
      <c r="C230" s="45">
        <f>+payroll!G230</f>
        <v>8.6067967353281084E-5</v>
      </c>
      <c r="D230" s="45">
        <f>+IFR!T230</f>
        <v>1.048107056923467E-4</v>
      </c>
      <c r="E230" s="45">
        <f>+claims!R230</f>
        <v>5.1376623095684963E-5</v>
      </c>
      <c r="F230" s="45">
        <f>+costs!L230</f>
        <v>1.0625731977815388E-4</v>
      </c>
      <c r="H230" s="47">
        <f t="shared" si="16"/>
        <v>9.5320719461948543E-5</v>
      </c>
      <c r="J230" s="16">
        <f t="shared" si="17"/>
        <v>4907.0068336376171</v>
      </c>
      <c r="L230" s="46">
        <f>+J230/payroll!F230</f>
        <v>5.784151369847253E-3</v>
      </c>
      <c r="O230" s="16">
        <v>4728.609773530543</v>
      </c>
      <c r="P230" s="16">
        <f t="shared" si="14"/>
        <v>178.39706010707414</v>
      </c>
      <c r="R230" s="47">
        <v>9.4102908163460085E-5</v>
      </c>
      <c r="S230" s="45">
        <f t="shared" si="15"/>
        <v>1.2178112984884582E-6</v>
      </c>
    </row>
    <row r="231" spans="1:22" outlineLevel="1">
      <c r="A231" t="s">
        <v>379</v>
      </c>
      <c r="B231" t="s">
        <v>380</v>
      </c>
      <c r="C231" s="45">
        <f>+payroll!G231</f>
        <v>3.2190302753594521E-4</v>
      </c>
      <c r="D231" s="45">
        <f>+IFR!T231</f>
        <v>3.2686728554901342E-4</v>
      </c>
      <c r="E231" s="45">
        <f>+claims!R231</f>
        <v>1.0275324619136993E-4</v>
      </c>
      <c r="F231" s="45">
        <f>+costs!L231</f>
        <v>3.3828811123277758E-5</v>
      </c>
      <c r="H231" s="47">
        <f t="shared" si="16"/>
        <v>1.1680656273829198E-4</v>
      </c>
      <c r="J231" s="16">
        <f t="shared" si="17"/>
        <v>6013.0746474204489</v>
      </c>
      <c r="L231" s="46">
        <f>+J231/payroll!F231</f>
        <v>1.8951171747256994E-3</v>
      </c>
      <c r="O231" s="16">
        <v>6029.9802562626819</v>
      </c>
      <c r="P231" s="16">
        <f t="shared" si="14"/>
        <v>-16.90560884223305</v>
      </c>
      <c r="R231" s="47">
        <v>1.2000116428700256E-4</v>
      </c>
      <c r="S231" s="45">
        <f t="shared" si="15"/>
        <v>-3.1946015487105802E-6</v>
      </c>
    </row>
    <row r="232" spans="1:22" s="42" customFormat="1" outlineLevel="1">
      <c r="A232" s="44" t="s">
        <v>560</v>
      </c>
      <c r="B232" s="44" t="s">
        <v>561</v>
      </c>
      <c r="C232" s="45">
        <f>+payroll!G232</f>
        <v>1.5278554636183283E-5</v>
      </c>
      <c r="D232" s="45">
        <f>+IFR!T232</f>
        <v>1.5988073749680005E-5</v>
      </c>
      <c r="E232" s="45">
        <f>+claims!R232</f>
        <v>0</v>
      </c>
      <c r="F232" s="45">
        <f>+costs!L232</f>
        <v>0</v>
      </c>
      <c r="H232" s="47">
        <f t="shared" si="16"/>
        <v>3.9083285482329113E-6</v>
      </c>
      <c r="J232" s="16">
        <f t="shared" si="17"/>
        <v>201.19649749324125</v>
      </c>
      <c r="L232" s="46">
        <f>+J232/payroll!F232</f>
        <v>1.3359883713722131E-3</v>
      </c>
      <c r="O232" s="16">
        <v>206.19584811550203</v>
      </c>
      <c r="P232" s="16">
        <f t="shared" si="14"/>
        <v>-4.9993506222607778</v>
      </c>
      <c r="Q232" s="48"/>
      <c r="R232" s="47">
        <v>4.1034532110295991E-6</v>
      </c>
      <c r="S232" s="45">
        <f t="shared" si="15"/>
        <v>-1.9512466279668778E-7</v>
      </c>
      <c r="V232" s="86"/>
    </row>
    <row r="233" spans="1:22" outlineLevel="1">
      <c r="A233" t="s">
        <v>381</v>
      </c>
      <c r="B233" t="s">
        <v>382</v>
      </c>
      <c r="C233" s="45">
        <f>+payroll!G233</f>
        <v>4.8197174643075202E-5</v>
      </c>
      <c r="D233" s="45">
        <f>+IFR!T233</f>
        <v>4.5299542290760008E-5</v>
      </c>
      <c r="E233" s="45">
        <f>+claims!R233</f>
        <v>5.1376623095684963E-5</v>
      </c>
      <c r="F233" s="45">
        <f>+costs!L233</f>
        <v>6.2942383397373414E-6</v>
      </c>
      <c r="H233" s="47">
        <f t="shared" si="16"/>
        <v>2.3170126084924548E-5</v>
      </c>
      <c r="J233" s="16">
        <f t="shared" si="17"/>
        <v>1192.7728585846091</v>
      </c>
      <c r="L233" s="46">
        <f>+J233/payroll!F233</f>
        <v>2.5107339864111722E-3</v>
      </c>
      <c r="O233" s="16">
        <v>1179.8635225445009</v>
      </c>
      <c r="P233" s="16">
        <f t="shared" si="14"/>
        <v>12.909336040108201</v>
      </c>
      <c r="R233" s="47">
        <v>2.3480175786322905E-5</v>
      </c>
      <c r="S233" s="45">
        <f t="shared" si="15"/>
        <v>-3.1004970139835724E-7</v>
      </c>
    </row>
    <row r="234" spans="1:22" outlineLevel="1">
      <c r="A234" t="s">
        <v>383</v>
      </c>
      <c r="B234" t="s">
        <v>384</v>
      </c>
      <c r="C234" s="45">
        <f>+payroll!G234</f>
        <v>7.6368394823409411E-5</v>
      </c>
      <c r="D234" s="45">
        <f>+IFR!T234</f>
        <v>7.4611010831840017E-5</v>
      </c>
      <c r="E234" s="45">
        <f>+claims!R234</f>
        <v>0</v>
      </c>
      <c r="F234" s="45">
        <f>+costs!L234</f>
        <v>0</v>
      </c>
      <c r="H234" s="47">
        <f t="shared" si="16"/>
        <v>1.887242570690618E-5</v>
      </c>
      <c r="J234" s="16">
        <f t="shared" si="17"/>
        <v>971.53192331993534</v>
      </c>
      <c r="L234" s="46">
        <f>+J234/payroll!F234</f>
        <v>1.2906483980695805E-3</v>
      </c>
      <c r="O234" s="16">
        <v>932.39657488095133</v>
      </c>
      <c r="P234" s="16">
        <f t="shared" si="14"/>
        <v>39.13534843898401</v>
      </c>
      <c r="R234" s="47">
        <v>1.8555396503449737E-5</v>
      </c>
      <c r="S234" s="45">
        <f t="shared" si="15"/>
        <v>3.1702920345644302E-7</v>
      </c>
    </row>
    <row r="235" spans="1:22" outlineLevel="1">
      <c r="A235" t="s">
        <v>385</v>
      </c>
      <c r="B235" t="s">
        <v>386</v>
      </c>
      <c r="C235" s="45">
        <f>+payroll!G235</f>
        <v>2.9019757639630227E-5</v>
      </c>
      <c r="D235" s="45">
        <f>+IFR!T235</f>
        <v>3.7305505415920009E-5</v>
      </c>
      <c r="E235" s="45">
        <f>+claims!R235</f>
        <v>0</v>
      </c>
      <c r="F235" s="45">
        <f>+costs!L235</f>
        <v>0</v>
      </c>
      <c r="H235" s="47">
        <f t="shared" si="16"/>
        <v>8.2906578819437803E-6</v>
      </c>
      <c r="J235" s="16">
        <f t="shared" si="17"/>
        <v>426.79403923603235</v>
      </c>
      <c r="L235" s="46">
        <f>+J235/payroll!F235</f>
        <v>1.4920696539482941E-3</v>
      </c>
      <c r="O235" s="16">
        <v>400.14522107440234</v>
      </c>
      <c r="P235" s="16">
        <f t="shared" si="14"/>
        <v>26.648818161630004</v>
      </c>
      <c r="R235" s="47">
        <v>7.9631923111087099E-6</v>
      </c>
      <c r="S235" s="45">
        <f t="shared" si="15"/>
        <v>3.2746557083507038E-7</v>
      </c>
    </row>
    <row r="236" spans="1:22" outlineLevel="1">
      <c r="A236" t="s">
        <v>387</v>
      </c>
      <c r="B236" t="s">
        <v>388</v>
      </c>
      <c r="C236" s="45">
        <f>+payroll!G236</f>
        <v>2.2145793793619452E-4</v>
      </c>
      <c r="D236" s="45">
        <f>+IFR!T236</f>
        <v>3.0510574072306005E-4</v>
      </c>
      <c r="E236" s="45">
        <f>+claims!R236</f>
        <v>4.6238960786116462E-4</v>
      </c>
      <c r="F236" s="45">
        <f>+costs!L236</f>
        <v>2.8827130030581401E-4</v>
      </c>
      <c r="H236" s="47">
        <f t="shared" si="16"/>
        <v>3.0814168119506992E-4</v>
      </c>
      <c r="J236" s="16">
        <f t="shared" si="17"/>
        <v>15862.798181631379</v>
      </c>
      <c r="L236" s="46">
        <f>+J236/payroll!F236</f>
        <v>7.2669652022165961E-3</v>
      </c>
      <c r="O236" s="16">
        <v>10416.832863037427</v>
      </c>
      <c r="P236" s="16">
        <f t="shared" si="14"/>
        <v>5445.9653185939515</v>
      </c>
      <c r="R236" s="47">
        <v>2.0730284654735473E-4</v>
      </c>
      <c r="S236" s="45">
        <f t="shared" si="15"/>
        <v>1.0083883464771519E-4</v>
      </c>
    </row>
    <row r="237" spans="1:22" outlineLevel="1">
      <c r="A237" t="s">
        <v>389</v>
      </c>
      <c r="B237" t="s">
        <v>390</v>
      </c>
      <c r="C237" s="45">
        <f>+payroll!G237</f>
        <v>4.1379426090250097E-5</v>
      </c>
      <c r="D237" s="45">
        <f>+IFR!T237</f>
        <v>5.3293579165600013E-5</v>
      </c>
      <c r="E237" s="45">
        <f>+claims!R237</f>
        <v>0</v>
      </c>
      <c r="F237" s="45">
        <f>+costs!L237</f>
        <v>0</v>
      </c>
      <c r="H237" s="47">
        <f t="shared" si="16"/>
        <v>1.1834125656981264E-5</v>
      </c>
      <c r="J237" s="16">
        <f t="shared" si="17"/>
        <v>609.20790145855506</v>
      </c>
      <c r="L237" s="46">
        <f>+J237/payroll!F237</f>
        <v>1.4936388391267219E-3</v>
      </c>
      <c r="O237" s="16">
        <v>595.07810536190016</v>
      </c>
      <c r="P237" s="16">
        <f t="shared" si="14"/>
        <v>14.1297960966549</v>
      </c>
      <c r="R237" s="47">
        <v>1.1842504029920458E-5</v>
      </c>
      <c r="S237" s="45">
        <f t="shared" si="15"/>
        <v>-8.3783729391940462E-9</v>
      </c>
    </row>
    <row r="238" spans="1:22" outlineLevel="1">
      <c r="A238" t="s">
        <v>391</v>
      </c>
      <c r="B238" t="s">
        <v>392</v>
      </c>
      <c r="C238" s="45">
        <f>+payroll!G238</f>
        <v>2.1834317646002221E-4</v>
      </c>
      <c r="D238" s="45">
        <f>+IFR!T238</f>
        <v>2.9311468541080008E-4</v>
      </c>
      <c r="E238" s="45">
        <f>+claims!R238</f>
        <v>2.0550649238273985E-4</v>
      </c>
      <c r="F238" s="45">
        <f>+costs!L238</f>
        <v>7.9586354306628422E-5</v>
      </c>
      <c r="H238" s="47">
        <f t="shared" si="16"/>
        <v>1.4251001917524081E-4</v>
      </c>
      <c r="J238" s="16">
        <f t="shared" si="17"/>
        <v>7336.2605937305152</v>
      </c>
      <c r="L238" s="46">
        <f>+J238/payroll!F238</f>
        <v>3.4087853835599417E-3</v>
      </c>
      <c r="O238" s="32">
        <v>5665.1494146119967</v>
      </c>
      <c r="P238" s="16">
        <f t="shared" si="14"/>
        <v>1671.1111791185185</v>
      </c>
      <c r="R238" s="47">
        <v>1.1274075481544258E-4</v>
      </c>
      <c r="S238" s="45">
        <f t="shared" si="15"/>
        <v>2.9769264359798232E-5</v>
      </c>
    </row>
    <row r="239" spans="1:22" outlineLevel="1">
      <c r="A239" t="s">
        <v>393</v>
      </c>
      <c r="B239" t="s">
        <v>394</v>
      </c>
      <c r="C239" s="45">
        <f>+payroll!G239</f>
        <v>1.0375101709350444E-4</v>
      </c>
      <c r="D239" s="45">
        <f>+IFR!T239</f>
        <v>1.1236062940747335E-4</v>
      </c>
      <c r="E239" s="45">
        <f>+claims!R239</f>
        <v>1.0275324619136993E-4</v>
      </c>
      <c r="F239" s="45">
        <f>+costs!L239</f>
        <v>1.1877810976309951E-5</v>
      </c>
      <c r="H239" s="47">
        <f t="shared" si="16"/>
        <v>4.9553629327113687E-5</v>
      </c>
      <c r="J239" s="16">
        <f t="shared" si="17"/>
        <v>2550.9668738574755</v>
      </c>
      <c r="L239" s="46">
        <f>+J239/payroll!F239</f>
        <v>2.4944625584089469E-3</v>
      </c>
      <c r="O239" s="32">
        <v>1982.2361158966451</v>
      </c>
      <c r="P239" s="16">
        <f t="shared" si="14"/>
        <v>568.73075796083049</v>
      </c>
      <c r="R239" s="47">
        <v>3.9447996791082838E-5</v>
      </c>
      <c r="S239" s="45">
        <f t="shared" si="15"/>
        <v>1.010563253603085E-5</v>
      </c>
    </row>
    <row r="240" spans="1:22" outlineLevel="1">
      <c r="A240" t="s">
        <v>395</v>
      </c>
      <c r="B240" t="s">
        <v>396</v>
      </c>
      <c r="C240" s="45">
        <f>+payroll!G240</f>
        <v>1.6314138537255466E-3</v>
      </c>
      <c r="D240" s="45">
        <f>+IFR!T240</f>
        <v>1.7609086782633672E-3</v>
      </c>
      <c r="E240" s="45">
        <f>+claims!R240</f>
        <v>9.7615583881801422E-4</v>
      </c>
      <c r="F240" s="45">
        <f>+costs!L240</f>
        <v>2.5815134549184962E-4</v>
      </c>
      <c r="H240" s="47">
        <f t="shared" si="16"/>
        <v>7.2535449961642613E-4</v>
      </c>
      <c r="J240" s="16">
        <f t="shared" si="17"/>
        <v>37340.459729203532</v>
      </c>
      <c r="L240" s="46">
        <f>+J240/payroll!F240</f>
        <v>2.3220953464874825E-3</v>
      </c>
      <c r="O240" s="32">
        <v>41947.882248926464</v>
      </c>
      <c r="P240" s="16">
        <f t="shared" si="14"/>
        <v>-4607.4225197229316</v>
      </c>
      <c r="R240" s="47">
        <v>8.3479455907292731E-4</v>
      </c>
      <c r="S240" s="45">
        <f t="shared" si="15"/>
        <v>-1.0944005945650117E-4</v>
      </c>
    </row>
    <row r="241" spans="1:19" outlineLevel="1">
      <c r="A241" t="s">
        <v>397</v>
      </c>
      <c r="B241" t="s">
        <v>398</v>
      </c>
      <c r="C241" s="45">
        <f>+payroll!G241</f>
        <v>3.9614327316346874E-4</v>
      </c>
      <c r="D241" s="45">
        <f>+IFR!T241</f>
        <v>4.7786575985154682E-4</v>
      </c>
      <c r="E241" s="45">
        <f>+claims!R241</f>
        <v>0</v>
      </c>
      <c r="F241" s="45">
        <f>+costs!L241</f>
        <v>1.3482048061795004E-6</v>
      </c>
      <c r="H241" s="47">
        <f t="shared" si="16"/>
        <v>1.1006005201058464E-4</v>
      </c>
      <c r="J241" s="16">
        <f t="shared" si="17"/>
        <v>5665.7716221082574</v>
      </c>
      <c r="L241" s="46">
        <f>+J241/payroll!F241</f>
        <v>1.4510130309549462E-3</v>
      </c>
      <c r="O241" s="32">
        <v>9435.4924510686978</v>
      </c>
      <c r="P241" s="16">
        <f t="shared" si="14"/>
        <v>-3769.7208289604405</v>
      </c>
      <c r="R241" s="47">
        <v>1.8777343069631148E-4</v>
      </c>
      <c r="S241" s="45">
        <f t="shared" si="15"/>
        <v>-7.7713378685726839E-5</v>
      </c>
    </row>
    <row r="242" spans="1:19" outlineLevel="1">
      <c r="A242" t="s">
        <v>399</v>
      </c>
      <c r="B242" t="s">
        <v>400</v>
      </c>
      <c r="C242" s="45">
        <f>+payroll!G242</f>
        <v>9.3660001640939074E-5</v>
      </c>
      <c r="D242" s="45">
        <f>+IFR!T242</f>
        <v>1.5810428485794672E-4</v>
      </c>
      <c r="E242" s="45">
        <f>+claims!R242</f>
        <v>5.1376623095684963E-5</v>
      </c>
      <c r="F242" s="45">
        <f>+costs!L242</f>
        <v>3.0552471900217255E-5</v>
      </c>
      <c r="H242" s="47">
        <f t="shared" si="16"/>
        <v>5.7508512416843819E-5</v>
      </c>
      <c r="J242" s="16">
        <f t="shared" si="17"/>
        <v>2960.4755924490978</v>
      </c>
      <c r="L242" s="46">
        <f>+J242/payroll!F242</f>
        <v>3.2067998700943657E-3</v>
      </c>
      <c r="O242" s="32">
        <v>2035.6899720004853</v>
      </c>
      <c r="P242" s="16">
        <f t="shared" si="14"/>
        <v>924.78562044861246</v>
      </c>
      <c r="R242" s="47">
        <v>4.0511768925565146E-5</v>
      </c>
      <c r="S242" s="45">
        <f t="shared" si="15"/>
        <v>1.6996743491278673E-5</v>
      </c>
    </row>
    <row r="243" spans="1:19" outlineLevel="1">
      <c r="A243" t="s">
        <v>401</v>
      </c>
      <c r="B243" t="s">
        <v>402</v>
      </c>
      <c r="C243" s="45">
        <f>+payroll!G243</f>
        <v>6.0350579551997645E-4</v>
      </c>
      <c r="D243" s="45">
        <f>+IFR!T243</f>
        <v>9.690549144944936E-4</v>
      </c>
      <c r="E243" s="45">
        <f>+claims!R243</f>
        <v>1.1356937736940887E-3</v>
      </c>
      <c r="F243" s="45">
        <f>+costs!L243</f>
        <v>1.6587074847187108E-4</v>
      </c>
      <c r="H243" s="47">
        <f t="shared" si="16"/>
        <v>4.664466038890447E-4</v>
      </c>
      <c r="J243" s="16">
        <f t="shared" si="17"/>
        <v>24012.163207856385</v>
      </c>
      <c r="L243" s="46">
        <f>+J243/payroll!F243</f>
        <v>4.0365875371672954E-3</v>
      </c>
      <c r="O243" s="32">
        <v>21594.255470314652</v>
      </c>
      <c r="P243" s="16">
        <f t="shared" si="14"/>
        <v>2417.9077375417328</v>
      </c>
      <c r="R243" s="47">
        <v>4.2974200382453904E-4</v>
      </c>
      <c r="S243" s="45">
        <f t="shared" si="15"/>
        <v>3.6704600064505659E-5</v>
      </c>
    </row>
    <row r="244" spans="1:19" outlineLevel="1">
      <c r="A244" t="s">
        <v>403</v>
      </c>
      <c r="B244" t="s">
        <v>404</v>
      </c>
      <c r="C244" s="45">
        <f>+payroll!G244</f>
        <v>1.2772942698651096E-3</v>
      </c>
      <c r="D244" s="45">
        <f>+IFR!T244</f>
        <v>1.3714214371947735E-3</v>
      </c>
      <c r="E244" s="45">
        <f>+claims!R244</f>
        <v>1.0275324619136993E-4</v>
      </c>
      <c r="F244" s="45">
        <f>+costs!L244</f>
        <v>1.017850931062994E-5</v>
      </c>
      <c r="H244" s="47">
        <f t="shared" si="16"/>
        <v>3.5260955589756885E-4</v>
      </c>
      <c r="J244" s="16">
        <f t="shared" si="17"/>
        <v>18151.955945800473</v>
      </c>
      <c r="L244" s="46">
        <f>+J244/payroll!F244</f>
        <v>1.4417733658975112E-3</v>
      </c>
      <c r="O244" s="32">
        <v>19643.859118144399</v>
      </c>
      <c r="P244" s="16">
        <f t="shared" si="14"/>
        <v>-1491.9031723439257</v>
      </c>
      <c r="R244" s="47">
        <v>3.9092764239467018E-4</v>
      </c>
      <c r="S244" s="45">
        <f t="shared" si="15"/>
        <v>-3.8318086497101333E-5</v>
      </c>
    </row>
    <row r="245" spans="1:19" outlineLevel="1">
      <c r="A245" t="s">
        <v>405</v>
      </c>
      <c r="B245" t="s">
        <v>406</v>
      </c>
      <c r="C245" s="45">
        <f>+payroll!G245</f>
        <v>2.0419312900050575E-5</v>
      </c>
      <c r="D245" s="45">
        <f>+IFR!T245</f>
        <v>2.9755581700793337E-5</v>
      </c>
      <c r="E245" s="45">
        <f>+claims!R245</f>
        <v>0</v>
      </c>
      <c r="F245" s="45">
        <f>+costs!L245</f>
        <v>0</v>
      </c>
      <c r="H245" s="47">
        <f t="shared" si="16"/>
        <v>6.2718618251054886E-6</v>
      </c>
      <c r="J245" s="16">
        <f t="shared" si="17"/>
        <v>322.868616698903</v>
      </c>
      <c r="L245" s="46">
        <f>+J245/payroll!F245</f>
        <v>1.6041657598463899E-3</v>
      </c>
      <c r="O245" s="32">
        <v>293.30731962572503</v>
      </c>
      <c r="P245" s="16">
        <f t="shared" si="14"/>
        <v>29.561297073177968</v>
      </c>
      <c r="R245" s="47">
        <v>5.8370373290080828E-6</v>
      </c>
      <c r="S245" s="45">
        <f t="shared" si="15"/>
        <v>4.348244960974058E-7</v>
      </c>
    </row>
    <row r="246" spans="1:19" outlineLevel="1">
      <c r="A246" t="s">
        <v>407</v>
      </c>
      <c r="B246" t="s">
        <v>408</v>
      </c>
      <c r="C246" s="45">
        <f>+payroll!G246</f>
        <v>6.2688614608677693E-5</v>
      </c>
      <c r="D246" s="45">
        <f>+IFR!T246</f>
        <v>6.4396408158433346E-5</v>
      </c>
      <c r="E246" s="45">
        <f>+claims!R246</f>
        <v>0</v>
      </c>
      <c r="F246" s="45">
        <f>+costs!L246</f>
        <v>0</v>
      </c>
      <c r="H246" s="47">
        <f t="shared" si="16"/>
        <v>1.588562784588888E-5</v>
      </c>
      <c r="J246" s="16">
        <f t="shared" si="17"/>
        <v>817.77482205763533</v>
      </c>
      <c r="L246" s="46">
        <f>+J246/payroll!F246</f>
        <v>1.3234562720418599E-3</v>
      </c>
      <c r="O246" s="32">
        <v>831.73953790421717</v>
      </c>
      <c r="P246" s="16">
        <f t="shared" si="14"/>
        <v>-13.964715846581839</v>
      </c>
      <c r="R246" s="47">
        <v>1.6552245395559647E-5</v>
      </c>
      <c r="S246" s="45">
        <f t="shared" si="15"/>
        <v>-6.6661754967076679E-7</v>
      </c>
    </row>
    <row r="247" spans="1:19" outlineLevel="1">
      <c r="A247" t="s">
        <v>409</v>
      </c>
      <c r="B247" t="s">
        <v>410</v>
      </c>
      <c r="C247" s="45">
        <f>+payroll!G247</f>
        <v>1.9281717159741926E-4</v>
      </c>
      <c r="D247" s="45">
        <f>+IFR!T247</f>
        <v>3.0510574072306005E-4</v>
      </c>
      <c r="E247" s="45">
        <f>+claims!R247</f>
        <v>2.568831154784248E-4</v>
      </c>
      <c r="F247" s="45">
        <f>+costs!L247</f>
        <v>1.8907783174458556E-4</v>
      </c>
      <c r="H247" s="47">
        <f t="shared" si="16"/>
        <v>2.1421953040857495E-4</v>
      </c>
      <c r="J247" s="16">
        <f t="shared" si="17"/>
        <v>11027.788140364823</v>
      </c>
      <c r="L247" s="46">
        <f>+J247/payroll!F247</f>
        <v>5.8023943236904544E-3</v>
      </c>
      <c r="O247" s="32">
        <v>12349.101092962404</v>
      </c>
      <c r="P247" s="16">
        <f t="shared" si="14"/>
        <v>-1321.3129525975819</v>
      </c>
      <c r="R247" s="47">
        <v>2.4575644464412466E-4</v>
      </c>
      <c r="S247" s="45">
        <f t="shared" si="15"/>
        <v>-3.153691423554971E-5</v>
      </c>
    </row>
    <row r="248" spans="1:19" outlineLevel="1">
      <c r="A248" t="s">
        <v>411</v>
      </c>
      <c r="B248" t="s">
        <v>412</v>
      </c>
      <c r="C248" s="45">
        <f>+payroll!G248</f>
        <v>4.6158810012327328E-5</v>
      </c>
      <c r="D248" s="45">
        <f>+IFR!T248</f>
        <v>6.039938972101335E-5</v>
      </c>
      <c r="E248" s="45">
        <f>+claims!R248</f>
        <v>0</v>
      </c>
      <c r="F248" s="45">
        <f>+costs!L248</f>
        <v>0</v>
      </c>
      <c r="H248" s="47">
        <f t="shared" si="16"/>
        <v>1.3319774966667586E-5</v>
      </c>
      <c r="J248" s="16">
        <f t="shared" si="17"/>
        <v>685.6875100491086</v>
      </c>
      <c r="L248" s="46">
        <f>+J248/payroll!F248</f>
        <v>1.5070795201085573E-3</v>
      </c>
      <c r="O248" s="32">
        <v>636.06795000125089</v>
      </c>
      <c r="P248" s="16">
        <f t="shared" si="14"/>
        <v>49.619560047857703</v>
      </c>
      <c r="R248" s="47">
        <v>1.265823291652117E-5</v>
      </c>
      <c r="S248" s="45">
        <f t="shared" si="15"/>
        <v>6.6154205014641579E-7</v>
      </c>
    </row>
    <row r="249" spans="1:19" outlineLevel="1">
      <c r="A249" t="s">
        <v>413</v>
      </c>
      <c r="B249" t="s">
        <v>414</v>
      </c>
      <c r="C249" s="45">
        <f>+payroll!G249</f>
        <v>4.9457237184475827E-5</v>
      </c>
      <c r="D249" s="45">
        <f>+IFR!T249</f>
        <v>6.6616973957000011E-5</v>
      </c>
      <c r="E249" s="45">
        <f>+claims!R249</f>
        <v>0</v>
      </c>
      <c r="F249" s="45">
        <f>+costs!L249</f>
        <v>0</v>
      </c>
      <c r="H249" s="47">
        <f t="shared" si="16"/>
        <v>1.4509276392684479E-5</v>
      </c>
      <c r="J249" s="16">
        <f t="shared" si="17"/>
        <v>746.92174809340531</v>
      </c>
      <c r="L249" s="46">
        <f>+J249/payroll!F249</f>
        <v>1.5321799913263388E-3</v>
      </c>
      <c r="O249" s="32">
        <v>705.97886928428306</v>
      </c>
      <c r="P249" s="16">
        <f t="shared" si="14"/>
        <v>40.942878809122249</v>
      </c>
      <c r="R249" s="47">
        <v>1.4049513045776216E-5</v>
      </c>
      <c r="S249" s="45">
        <f t="shared" si="15"/>
        <v>4.5976334690826331E-7</v>
      </c>
    </row>
    <row r="250" spans="1:19" outlineLevel="1">
      <c r="A250" t="s">
        <v>415</v>
      </c>
      <c r="B250" t="s">
        <v>416</v>
      </c>
      <c r="C250" s="45">
        <f>+payroll!G250</f>
        <v>2.619346128628422E-4</v>
      </c>
      <c r="D250" s="45">
        <f>+IFR!T250</f>
        <v>2.8556476169567342E-4</v>
      </c>
      <c r="E250" s="45">
        <f>+claims!R250</f>
        <v>5.1376623095684963E-5</v>
      </c>
      <c r="F250" s="45">
        <f>+costs!L250</f>
        <v>0</v>
      </c>
      <c r="H250" s="47">
        <f t="shared" si="16"/>
        <v>7.6143915284167203E-5</v>
      </c>
      <c r="J250" s="16">
        <f t="shared" si="17"/>
        <v>3919.8058381051833</v>
      </c>
      <c r="L250" s="46">
        <f>+J250/payroll!F250</f>
        <v>1.5182252067175662E-3</v>
      </c>
      <c r="O250" s="32">
        <v>3944.2322288082073</v>
      </c>
      <c r="P250" s="16">
        <f t="shared" si="14"/>
        <v>-24.426390703024026</v>
      </c>
      <c r="R250" s="47">
        <v>7.8493202226280259E-5</v>
      </c>
      <c r="S250" s="45">
        <f t="shared" si="15"/>
        <v>-2.349286942113056E-6</v>
      </c>
    </row>
    <row r="251" spans="1:19" outlineLevel="1">
      <c r="A251" t="s">
        <v>417</v>
      </c>
      <c r="B251" t="s">
        <v>418</v>
      </c>
      <c r="C251" s="45">
        <f>+payroll!G251</f>
        <v>1.2264009133726569E-4</v>
      </c>
      <c r="D251" s="45">
        <f>+IFR!T251</f>
        <v>1.3767507951113335E-4</v>
      </c>
      <c r="E251" s="45">
        <f>+claims!R251</f>
        <v>5.1376623095684963E-5</v>
      </c>
      <c r="F251" s="45">
        <f>+costs!L251</f>
        <v>9.9903420834147846E-6</v>
      </c>
      <c r="H251" s="47">
        <f t="shared" si="16"/>
        <v>4.6240095070451489E-5</v>
      </c>
      <c r="J251" s="16">
        <f t="shared" si="17"/>
        <v>2380.389738763311</v>
      </c>
      <c r="L251" s="46">
        <f>+J251/payroll!F251</f>
        <v>1.9691560661298495E-3</v>
      </c>
      <c r="O251" s="32">
        <v>2339.4042006704108</v>
      </c>
      <c r="P251" s="16">
        <f t="shared" si="14"/>
        <v>40.985538092900242</v>
      </c>
      <c r="R251" s="47">
        <v>4.6555911609625749E-5</v>
      </c>
      <c r="S251" s="45">
        <f t="shared" si="15"/>
        <v>-3.1581653917426048E-7</v>
      </c>
    </row>
    <row r="252" spans="1:19" outlineLevel="1">
      <c r="A252" t="s">
        <v>419</v>
      </c>
      <c r="B252" t="s">
        <v>420</v>
      </c>
      <c r="C252" s="45">
        <f>+payroll!G252</f>
        <v>1.965965842921032E-4</v>
      </c>
      <c r="D252" s="45">
        <f>+IFR!T252</f>
        <v>2.6824434846685341E-4</v>
      </c>
      <c r="E252" s="45">
        <f>+claims!R252</f>
        <v>3.0825973857410977E-4</v>
      </c>
      <c r="F252" s="45">
        <f>+costs!L252</f>
        <v>5.9358734096121717E-5</v>
      </c>
      <c r="H252" s="47">
        <f t="shared" si="16"/>
        <v>1.3995931783865906E-4</v>
      </c>
      <c r="J252" s="16">
        <f t="shared" si="17"/>
        <v>7204.9532666370424</v>
      </c>
      <c r="L252" s="46">
        <f>+J252/payroll!F252</f>
        <v>3.7180885921574976E-3</v>
      </c>
      <c r="O252" s="32">
        <v>9961.8742170866863</v>
      </c>
      <c r="P252" s="16">
        <f t="shared" si="14"/>
        <v>-2756.9209504496439</v>
      </c>
      <c r="R252" s="47">
        <v>1.9824882565569018E-4</v>
      </c>
      <c r="S252" s="45">
        <f t="shared" si="15"/>
        <v>-5.8289507817031126E-5</v>
      </c>
    </row>
    <row r="253" spans="1:19" outlineLevel="1">
      <c r="A253" t="s">
        <v>421</v>
      </c>
      <c r="B253" t="s">
        <v>422</v>
      </c>
      <c r="C253" s="45">
        <f>+payroll!G253</f>
        <v>1.0135378236051687E-5</v>
      </c>
      <c r="D253" s="45">
        <f>+IFR!T253</f>
        <v>1.5988073749680005E-5</v>
      </c>
      <c r="E253" s="45">
        <f>+claims!R253</f>
        <v>0</v>
      </c>
      <c r="F253" s="45">
        <f>+costs!L253</f>
        <v>0</v>
      </c>
      <c r="H253" s="47">
        <f t="shared" si="16"/>
        <v>3.2654314982164616E-6</v>
      </c>
      <c r="J253" s="16">
        <f t="shared" si="17"/>
        <v>168.10085747328188</v>
      </c>
      <c r="L253" s="46">
        <f>+J253/payroll!F253</f>
        <v>1.6826527581767271E-3</v>
      </c>
      <c r="O253" s="32">
        <v>162.88902226282644</v>
      </c>
      <c r="P253" s="16">
        <f t="shared" si="14"/>
        <v>5.2118352104554333</v>
      </c>
      <c r="R253" s="47">
        <v>3.2416146472137207E-6</v>
      </c>
      <c r="S253" s="45">
        <f t="shared" si="15"/>
        <v>2.3816851002740916E-8</v>
      </c>
    </row>
    <row r="254" spans="1:19" outlineLevel="1">
      <c r="A254" t="s">
        <v>423</v>
      </c>
      <c r="B254" t="s">
        <v>424</v>
      </c>
      <c r="C254" s="45">
        <f>+payroll!G254</f>
        <v>1.1110612536784279E-4</v>
      </c>
      <c r="D254" s="45">
        <f>+IFR!T254</f>
        <v>1.367868531917067E-4</v>
      </c>
      <c r="E254" s="45">
        <f>+claims!R254</f>
        <v>1.5412986928705488E-4</v>
      </c>
      <c r="F254" s="45">
        <f>+costs!L254</f>
        <v>2.8323002383449991E-5</v>
      </c>
      <c r="H254" s="47">
        <f t="shared" si="16"/>
        <v>7.1099904143071913E-5</v>
      </c>
      <c r="J254" s="16">
        <f t="shared" si="17"/>
        <v>3660.1456374897302</v>
      </c>
      <c r="L254" s="46">
        <f>+J254/payroll!F254</f>
        <v>3.3421419931039193E-3</v>
      </c>
      <c r="O254" s="32">
        <v>3313.6430582050912</v>
      </c>
      <c r="P254" s="16">
        <f t="shared" si="14"/>
        <v>346.50257928463907</v>
      </c>
      <c r="R254" s="47">
        <v>6.5944001160396571E-5</v>
      </c>
      <c r="S254" s="45">
        <f t="shared" si="15"/>
        <v>5.1559029826753411E-6</v>
      </c>
    </row>
    <row r="255" spans="1:19" outlineLevel="1">
      <c r="A255" t="s">
        <v>425</v>
      </c>
      <c r="B255" t="s">
        <v>426</v>
      </c>
      <c r="C255" s="45">
        <f>+payroll!G255</f>
        <v>2.2735748836313706E-5</v>
      </c>
      <c r="D255" s="45">
        <f>+IFR!T255</f>
        <v>2.1317431666240004E-5</v>
      </c>
      <c r="E255" s="45">
        <f>+claims!R255</f>
        <v>0</v>
      </c>
      <c r="F255" s="45">
        <f>+costs!L255</f>
        <v>0</v>
      </c>
      <c r="H255" s="47">
        <f t="shared" si="16"/>
        <v>5.5066475628192133E-6</v>
      </c>
      <c r="J255" s="16">
        <f t="shared" si="17"/>
        <v>283.47621979473718</v>
      </c>
      <c r="L255" s="46">
        <f>+J255/payroll!F255</f>
        <v>1.2649457589224576E-3</v>
      </c>
      <c r="O255" s="32">
        <v>290.20432453516275</v>
      </c>
      <c r="P255" s="16">
        <f t="shared" si="14"/>
        <v>-6.7281047404255787</v>
      </c>
      <c r="R255" s="47">
        <v>5.7752853816020208E-6</v>
      </c>
      <c r="S255" s="45">
        <f t="shared" si="15"/>
        <v>-2.6863781878280755E-7</v>
      </c>
    </row>
    <row r="256" spans="1:19" outlineLevel="1">
      <c r="A256" t="s">
        <v>427</v>
      </c>
      <c r="B256" t="s">
        <v>428</v>
      </c>
      <c r="C256" s="45">
        <f>+payroll!G256</f>
        <v>4.2839532276050483E-4</v>
      </c>
      <c r="D256" s="45">
        <f>+IFR!T256</f>
        <v>5.3071522585743341E-4</v>
      </c>
      <c r="E256" s="45">
        <f>+claims!R256</f>
        <v>5.1376623095684963E-5</v>
      </c>
      <c r="F256" s="45">
        <f>+costs!L256</f>
        <v>3.6561427320589054E-5</v>
      </c>
      <c r="H256" s="47">
        <f t="shared" si="16"/>
        <v>1.4953216843394845E-4</v>
      </c>
      <c r="J256" s="16">
        <f t="shared" si="17"/>
        <v>7697.7531904482412</v>
      </c>
      <c r="L256" s="46">
        <f>+J256/payroll!F256</f>
        <v>1.8229879389725727E-3</v>
      </c>
      <c r="O256" s="32">
        <v>7364.5737536284032</v>
      </c>
      <c r="P256" s="16">
        <f t="shared" si="14"/>
        <v>333.17943681983797</v>
      </c>
      <c r="R256" s="47">
        <v>1.465605835102108E-4</v>
      </c>
      <c r="S256" s="45">
        <f t="shared" si="15"/>
        <v>2.9715849237376421E-6</v>
      </c>
    </row>
    <row r="257" spans="1:21" outlineLevel="1">
      <c r="A257" t="s">
        <v>429</v>
      </c>
      <c r="B257" t="s">
        <v>430</v>
      </c>
      <c r="C257" s="45">
        <f>+payroll!G257</f>
        <v>1.0731879143312209E-5</v>
      </c>
      <c r="D257" s="45">
        <f>+IFR!T257</f>
        <v>2.3982110624520007E-5</v>
      </c>
      <c r="E257" s="45">
        <f>+claims!R257</f>
        <v>0</v>
      </c>
      <c r="F257" s="45">
        <f>+costs!L257</f>
        <v>0</v>
      </c>
      <c r="H257" s="47">
        <f t="shared" si="16"/>
        <v>4.3392487209790274E-6</v>
      </c>
      <c r="J257" s="16">
        <f t="shared" si="17"/>
        <v>223.37979871414319</v>
      </c>
      <c r="L257" s="46">
        <f>+J257/payroll!F257</f>
        <v>2.1117021179852665E-3</v>
      </c>
      <c r="O257" s="32">
        <v>218.95138375416622</v>
      </c>
      <c r="P257" s="16">
        <f t="shared" si="14"/>
        <v>4.4284149599769762</v>
      </c>
      <c r="R257" s="47">
        <v>4.3572980102981056E-6</v>
      </c>
      <c r="S257" s="45">
        <f t="shared" si="15"/>
        <v>-1.8049289319078206E-8</v>
      </c>
    </row>
    <row r="258" spans="1:21" outlineLevel="1">
      <c r="A258" s="42" t="s">
        <v>563</v>
      </c>
      <c r="B258" s="42" t="s">
        <v>564</v>
      </c>
      <c r="C258" s="45">
        <f>+payroll!G258</f>
        <v>1.1364641984904696E-4</v>
      </c>
      <c r="D258" s="45">
        <f>+IFR!T258</f>
        <v>9.5928442498080028E-5</v>
      </c>
      <c r="E258" s="45">
        <f>+claims!R258</f>
        <v>0</v>
      </c>
      <c r="F258" s="45">
        <f>+costs!L258</f>
        <v>2.3632376877733005E-6</v>
      </c>
      <c r="H258" s="47">
        <f t="shared" si="16"/>
        <v>2.7614800406054854E-5</v>
      </c>
      <c r="J258" s="16">
        <f t="shared" si="17"/>
        <v>1421.5798523860617</v>
      </c>
      <c r="L258" s="46">
        <f>+J258/payroll!F258</f>
        <v>1.2690538012566262E-3</v>
      </c>
      <c r="O258" s="32">
        <v>1732.1640320864133</v>
      </c>
      <c r="P258" s="16">
        <f t="shared" si="14"/>
        <v>-310.58417970035157</v>
      </c>
      <c r="R258" s="47">
        <v>3.4471373330046181E-5</v>
      </c>
      <c r="S258" s="45">
        <f t="shared" si="15"/>
        <v>-6.8565729239913266E-6</v>
      </c>
    </row>
    <row r="259" spans="1:21" outlineLevel="1">
      <c r="A259" t="s">
        <v>431</v>
      </c>
      <c r="B259" t="s">
        <v>432</v>
      </c>
      <c r="C259" s="45">
        <f>+payroll!G259</f>
        <v>3.3579930516473639E-5</v>
      </c>
      <c r="D259" s="45">
        <f>+IFR!T259</f>
        <v>4.2634863332480008E-5</v>
      </c>
      <c r="E259" s="45">
        <f>+claims!R259</f>
        <v>0</v>
      </c>
      <c r="F259" s="45">
        <f>+costs!L259</f>
        <v>0</v>
      </c>
      <c r="H259" s="47">
        <f t="shared" si="16"/>
        <v>9.5268492311192067E-6</v>
      </c>
      <c r="J259" s="16">
        <f t="shared" si="17"/>
        <v>490.43182367920406</v>
      </c>
      <c r="L259" s="46">
        <f>+J259/payroll!F259</f>
        <v>1.4817105861278802E-3</v>
      </c>
      <c r="O259" s="32">
        <v>1754.487743174866</v>
      </c>
      <c r="P259" s="16">
        <f t="shared" si="14"/>
        <v>-1264.0559194956618</v>
      </c>
      <c r="R259" s="47">
        <v>3.4915632051961354E-5</v>
      </c>
      <c r="S259" s="45">
        <f t="shared" si="15"/>
        <v>-2.5388782820842147E-5</v>
      </c>
    </row>
    <row r="260" spans="1:21" outlineLevel="1">
      <c r="A260" t="s">
        <v>433</v>
      </c>
      <c r="B260" t="s">
        <v>434</v>
      </c>
      <c r="C260" s="45">
        <f>+payroll!G260</f>
        <v>3.9689623128151989E-5</v>
      </c>
      <c r="D260" s="45">
        <f>+IFR!T260</f>
        <v>4.7075994929613345E-5</v>
      </c>
      <c r="E260" s="45">
        <f>+claims!R260</f>
        <v>0</v>
      </c>
      <c r="F260" s="45">
        <f>+costs!L260</f>
        <v>0</v>
      </c>
      <c r="H260" s="47">
        <f t="shared" si="16"/>
        <v>1.0845702257220666E-5</v>
      </c>
      <c r="J260" s="16">
        <f t="shared" si="17"/>
        <v>558.32494123196182</v>
      </c>
      <c r="L260" s="46">
        <f>+J260/payroll!F260</f>
        <v>1.4271663171319812E-3</v>
      </c>
      <c r="O260" s="40">
        <v>530.76767029799885</v>
      </c>
      <c r="P260" s="16">
        <f t="shared" si="14"/>
        <v>27.557270933962968</v>
      </c>
      <c r="R260" s="84">
        <v>1.0562677769219737E-5</v>
      </c>
      <c r="S260" s="45">
        <f t="shared" si="15"/>
        <v>2.8302448800092875E-7</v>
      </c>
    </row>
    <row r="261" spans="1:21">
      <c r="B261" t="s">
        <v>478</v>
      </c>
      <c r="C261" s="28">
        <f>SUBTOTAL(9,C139:C260)</f>
        <v>2.7343242229206081E-2</v>
      </c>
      <c r="D261" s="28">
        <f>SUBTOTAL(9,D139:D260)</f>
        <v>3.2052090849670992E-2</v>
      </c>
      <c r="E261" s="28">
        <f>SUBTOTAL(9,E139:E260)</f>
        <v>1.4453055286654533E-2</v>
      </c>
      <c r="F261" s="28">
        <f>SUBTOTAL(9,F139:F260)</f>
        <v>1.266248695216232E-2</v>
      </c>
      <c r="H261" s="47">
        <f>SUBTOTAL(9,H139:H260)</f>
        <v>1.7189867099155213E-2</v>
      </c>
      <c r="J261" s="16">
        <f>SUBTOTAL(9,J139:J260)</f>
        <v>884915.63849923876</v>
      </c>
      <c r="L261" s="46">
        <f>+J261/payroll!F261</f>
        <v>3.283344053937065E-3</v>
      </c>
      <c r="O261" s="32">
        <f>SUBTOTAL(9,O139:O260)</f>
        <v>882892.85354500276</v>
      </c>
      <c r="P261" s="32">
        <f>SUBTOTAL(9,P139:P260)</f>
        <v>2022.7849542362551</v>
      </c>
      <c r="Q261" s="44"/>
      <c r="R261" s="47">
        <f>SUBTOTAL(9,R139:R260)</f>
        <v>1.7570235036182342E-2</v>
      </c>
      <c r="S261" s="28">
        <f>SUBTOTAL(9,S139:S260)</f>
        <v>-3.8036793702713839E-4</v>
      </c>
    </row>
    <row r="262" spans="1:21" ht="6.75" customHeight="1">
      <c r="C262" s="7"/>
      <c r="D262" s="7"/>
      <c r="E262" s="7"/>
      <c r="F262" s="7"/>
      <c r="H262" s="83"/>
      <c r="J262" s="20"/>
      <c r="O262" s="40"/>
      <c r="P262" s="40"/>
      <c r="Q262" s="44"/>
      <c r="R262" s="40"/>
      <c r="S262" s="20"/>
    </row>
    <row r="263" spans="1:21">
      <c r="C263" s="8">
        <f>SUBTOTAL(9,C4:C262)</f>
        <v>0.99999999999999911</v>
      </c>
      <c r="D263" s="8">
        <f>SUBTOTAL(9,D4:D262)</f>
        <v>1.0000000000000002</v>
      </c>
      <c r="E263" s="8">
        <f>SUBTOTAL(9,E4:E262)</f>
        <v>1.0000000000000018</v>
      </c>
      <c r="F263" s="8">
        <f>SUBTOTAL(9,F4:F262)</f>
        <v>1.0000000000000007</v>
      </c>
      <c r="H263" s="38">
        <f>SUBTOTAL(9,H4:H262)</f>
        <v>0.99999999999999956</v>
      </c>
      <c r="J263" s="16">
        <f>SUBTOTAL(9,J4:J262)</f>
        <v>51478911.000000007</v>
      </c>
      <c r="L263" s="29">
        <f>+J263/payroll!F263</f>
        <v>5.2226856246629597E-3</v>
      </c>
      <c r="N263" s="25"/>
      <c r="O263" s="32">
        <f>SUBTOTAL(9,O4:O262)</f>
        <v>50249347.93000003</v>
      </c>
      <c r="P263" s="32">
        <f>SUBTOTAL(9,P4:P262)</f>
        <v>1229563.0700000019</v>
      </c>
      <c r="Q263" s="43"/>
      <c r="R263" s="38">
        <f>SUBTOTAL(9,R4:R262)</f>
        <v>1.0000000000000004</v>
      </c>
      <c r="S263" s="8">
        <f>SUBTOTAL(9,S4:S262)</f>
        <v>4.8968668746665611E-17</v>
      </c>
      <c r="U263" s="25"/>
    </row>
    <row r="264" spans="1:21" ht="6" customHeight="1">
      <c r="J264" s="16"/>
      <c r="O264" s="32"/>
      <c r="P264" s="16"/>
      <c r="R264" s="32"/>
      <c r="S264" s="16"/>
    </row>
    <row r="265" spans="1:21" ht="6" customHeight="1">
      <c r="J265" s="16"/>
      <c r="N265" s="44"/>
      <c r="O265" s="32"/>
      <c r="P265" s="32"/>
      <c r="R265" s="32"/>
      <c r="S265" s="16"/>
    </row>
    <row r="266" spans="1:21">
      <c r="F266" s="44"/>
      <c r="G266" s="44"/>
      <c r="H266" s="30" t="s">
        <v>578</v>
      </c>
      <c r="I266" s="44"/>
      <c r="J266" s="32">
        <v>40000000</v>
      </c>
      <c r="N266" s="44"/>
      <c r="O266" s="32">
        <v>38000000</v>
      </c>
      <c r="P266" s="32">
        <f>+J266-O266</f>
        <v>2000000</v>
      </c>
      <c r="R266" s="32"/>
      <c r="S266" s="16"/>
    </row>
    <row r="267" spans="1:21">
      <c r="F267" s="44"/>
      <c r="G267" s="44"/>
      <c r="H267" s="30" t="s">
        <v>502</v>
      </c>
      <c r="I267" s="44"/>
      <c r="J267" s="32">
        <v>-2000000</v>
      </c>
      <c r="N267" s="44"/>
      <c r="O267" s="32">
        <v>-839851.8</v>
      </c>
      <c r="P267" s="32">
        <f>+J267-O267</f>
        <v>-1160148.2</v>
      </c>
      <c r="R267" s="32"/>
      <c r="S267" s="16"/>
    </row>
    <row r="268" spans="1:21">
      <c r="F268" s="44"/>
      <c r="G268" s="44"/>
      <c r="H268" s="30" t="s">
        <v>544</v>
      </c>
      <c r="I268" s="44"/>
      <c r="J268" s="32">
        <v>13778911</v>
      </c>
      <c r="N268" s="44"/>
      <c r="O268" s="32">
        <v>14006984</v>
      </c>
      <c r="P268" s="32">
        <f>+J268-O268</f>
        <v>-228073</v>
      </c>
      <c r="R268" s="32"/>
      <c r="S268" s="16"/>
    </row>
    <row r="269" spans="1:21">
      <c r="F269" s="44"/>
      <c r="G269" s="44"/>
      <c r="H269" s="30" t="s">
        <v>502</v>
      </c>
      <c r="I269" s="44"/>
      <c r="J269" s="32">
        <v>-300000</v>
      </c>
      <c r="N269" s="44"/>
      <c r="O269" s="32">
        <v>-917784.27</v>
      </c>
      <c r="P269" s="32">
        <f>+J269-O269</f>
        <v>617784.27</v>
      </c>
      <c r="R269" s="32"/>
      <c r="S269" s="16"/>
    </row>
    <row r="270" spans="1:21" ht="6.75" customHeight="1">
      <c r="J270" s="16"/>
      <c r="N270" s="44"/>
      <c r="O270" s="32"/>
      <c r="P270" s="16"/>
      <c r="R270" s="32"/>
      <c r="S270" s="16"/>
    </row>
    <row r="271" spans="1:21" ht="13.5" thickBot="1">
      <c r="J271" s="17">
        <f>SUM(J266:J270)</f>
        <v>51478911</v>
      </c>
      <c r="N271" s="44"/>
      <c r="O271" s="35">
        <f>SUM(O266:O270)</f>
        <v>50249347.93</v>
      </c>
      <c r="P271" s="17">
        <f>SUM(P266:P270)</f>
        <v>1229563.07</v>
      </c>
      <c r="R271" s="50"/>
      <c r="S271" s="16"/>
    </row>
    <row r="272" spans="1:21" ht="12.75" customHeight="1" thickTop="1">
      <c r="A272" s="26"/>
      <c r="J272" s="16"/>
      <c r="N272" s="44"/>
      <c r="O272" s="32"/>
      <c r="P272" s="16"/>
      <c r="R272" s="32"/>
      <c r="S272" s="16"/>
    </row>
    <row r="273" spans="10:19">
      <c r="J273" s="16"/>
      <c r="N273" s="44"/>
      <c r="O273" s="32"/>
      <c r="P273" s="16"/>
      <c r="R273" s="32"/>
      <c r="S273" s="16"/>
    </row>
    <row r="274" spans="10:19">
      <c r="J274" s="16"/>
      <c r="N274" s="44"/>
      <c r="O274" s="32"/>
      <c r="P274" s="16"/>
      <c r="R274" s="32"/>
      <c r="S274" s="16"/>
    </row>
    <row r="275" spans="10:19">
      <c r="J275" s="16"/>
      <c r="N275" s="44"/>
      <c r="O275" s="32"/>
      <c r="P275" s="16"/>
      <c r="R275" s="32"/>
      <c r="S275" s="16"/>
    </row>
    <row r="276" spans="10:19">
      <c r="J276" s="16"/>
      <c r="O276" s="32"/>
      <c r="P276" s="16"/>
      <c r="R276" s="32"/>
      <c r="S276" s="16"/>
    </row>
    <row r="277" spans="10:19">
      <c r="J277" s="16"/>
    </row>
    <row r="278" spans="10:19">
      <c r="J278" s="16"/>
    </row>
    <row r="279" spans="10:19">
      <c r="J279" s="16"/>
    </row>
    <row r="280" spans="10:19">
      <c r="J280" s="16"/>
    </row>
    <row r="281" spans="10:19">
      <c r="J281" s="16"/>
    </row>
    <row r="282" spans="10:19">
      <c r="J282" s="16"/>
    </row>
    <row r="283" spans="10:19">
      <c r="J283" s="16"/>
    </row>
  </sheetData>
  <dataConsolidate link="1"/>
  <phoneticPr fontId="7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2021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M275"/>
  <sheetViews>
    <sheetView zoomScale="95" workbookViewId="0">
      <pane xSplit="2" ySplit="3" topLeftCell="C68" activePane="bottomRight" state="frozen"/>
      <selection activeCell="D52" sqref="D52"/>
      <selection pane="topRight" activeCell="D52" sqref="D52"/>
      <selection pane="bottomLeft" activeCell="D52" sqref="D52"/>
      <selection pane="bottomRight" activeCell="G86" sqref="G86"/>
    </sheetView>
  </sheetViews>
  <sheetFormatPr defaultRowHeight="12.75" outlineLevelRow="1"/>
  <cols>
    <col min="1" max="1" width="6.85546875" bestFit="1" customWidth="1"/>
    <col min="2" max="2" width="39.28515625" customWidth="1"/>
    <col min="3" max="3" width="16.85546875" style="44" bestFit="1" customWidth="1"/>
    <col min="4" max="4" width="17" style="44" bestFit="1" customWidth="1"/>
    <col min="5" max="5" width="17.42578125" style="44" bestFit="1" customWidth="1"/>
    <col min="6" max="6" width="16.85546875" bestFit="1" customWidth="1"/>
    <col min="7" max="7" width="11.7109375" style="3" customWidth="1"/>
    <col min="9" max="9" width="15.140625" bestFit="1" customWidth="1"/>
    <col min="10" max="10" width="15.7109375" style="64" bestFit="1" customWidth="1"/>
    <col min="11" max="11" width="14.5703125" style="64" bestFit="1" customWidth="1"/>
    <col min="13" max="13" width="13.42578125" bestFit="1" customWidth="1"/>
  </cols>
  <sheetData>
    <row r="2" spans="1:10">
      <c r="A2" s="19" t="s">
        <v>455</v>
      </c>
      <c r="B2" s="19"/>
      <c r="F2" s="1" t="s">
        <v>435</v>
      </c>
      <c r="G2" s="1" t="s">
        <v>3</v>
      </c>
    </row>
    <row r="3" spans="1:10">
      <c r="A3" s="11" t="s">
        <v>453</v>
      </c>
      <c r="B3" s="11" t="s">
        <v>454</v>
      </c>
      <c r="C3" s="11" t="s">
        <v>566</v>
      </c>
      <c r="D3" s="11" t="s">
        <v>570</v>
      </c>
      <c r="E3" s="11" t="s">
        <v>574</v>
      </c>
      <c r="F3" s="11" t="s">
        <v>436</v>
      </c>
      <c r="G3" s="11" t="s">
        <v>5</v>
      </c>
    </row>
    <row r="5" spans="1:10" ht="12.75" customHeight="1">
      <c r="A5" t="s">
        <v>7</v>
      </c>
      <c r="B5" t="s">
        <v>510</v>
      </c>
      <c r="C5" s="32">
        <v>28017090</v>
      </c>
      <c r="D5" s="37">
        <v>26413365</v>
      </c>
      <c r="E5" s="37">
        <v>30300234.02</v>
      </c>
      <c r="F5" s="16">
        <f>IF(C5&gt;0,(+C5+(D5*2)+(E5*3))/6,IF(D5&gt;0,((D5*2)+(E5*3))/5,E5))</f>
        <v>28624087.010000002</v>
      </c>
      <c r="G5" s="3">
        <f t="shared" ref="G5:G36" si="0">+F5/$F$263</f>
        <v>2.9039970901138285E-3</v>
      </c>
      <c r="I5" s="16"/>
      <c r="J5" s="81"/>
    </row>
    <row r="6" spans="1:10" ht="12.75" customHeight="1">
      <c r="A6" t="s">
        <v>8</v>
      </c>
      <c r="B6" t="s">
        <v>511</v>
      </c>
      <c r="C6" s="32">
        <v>33462682</v>
      </c>
      <c r="D6" s="37">
        <v>29729939</v>
      </c>
      <c r="E6" s="37">
        <v>33723574.100000001</v>
      </c>
      <c r="F6" s="16">
        <f t="shared" ref="F6:F68" si="1">IF(C6&gt;0,(+C6+(D6*2)+(E6*3))/6,IF(D6&gt;0,((D6*2)+(E6*3))/5,E6))</f>
        <v>32348880.383333337</v>
      </c>
      <c r="G6" s="45">
        <f t="shared" si="0"/>
        <v>3.2818882386998552E-3</v>
      </c>
      <c r="I6" s="16"/>
      <c r="J6" s="81"/>
    </row>
    <row r="7" spans="1:10" ht="12.75" customHeight="1">
      <c r="A7" t="s">
        <v>9</v>
      </c>
      <c r="B7" t="s">
        <v>10</v>
      </c>
      <c r="C7" s="32">
        <v>29274163.539999999</v>
      </c>
      <c r="D7" s="37">
        <v>26966861</v>
      </c>
      <c r="E7" s="37">
        <v>28400099.350000001</v>
      </c>
      <c r="F7" s="16">
        <f t="shared" si="1"/>
        <v>28068030.598333333</v>
      </c>
      <c r="G7" s="45">
        <f t="shared" si="0"/>
        <v>2.8475835457847111E-3</v>
      </c>
      <c r="I7" s="16"/>
      <c r="J7" s="81"/>
    </row>
    <row r="8" spans="1:10" ht="12.75" customHeight="1">
      <c r="A8" t="s">
        <v>11</v>
      </c>
      <c r="B8" t="s">
        <v>12</v>
      </c>
      <c r="C8" s="32">
        <v>14496766.84</v>
      </c>
      <c r="D8" s="37">
        <v>12564679.67</v>
      </c>
      <c r="E8" s="37">
        <v>12233800</v>
      </c>
      <c r="F8" s="16">
        <f t="shared" si="1"/>
        <v>12721254.363333335</v>
      </c>
      <c r="G8" s="45">
        <f t="shared" si="0"/>
        <v>1.2906083481653671E-3</v>
      </c>
      <c r="I8" s="16"/>
      <c r="J8" s="81"/>
    </row>
    <row r="9" spans="1:10" ht="12.75" customHeight="1">
      <c r="A9" t="s">
        <v>13</v>
      </c>
      <c r="B9" t="s">
        <v>14</v>
      </c>
      <c r="C9" s="32">
        <v>1319818.07</v>
      </c>
      <c r="D9" s="37">
        <v>1289046</v>
      </c>
      <c r="E9" s="37">
        <v>1203735</v>
      </c>
      <c r="F9" s="16">
        <f t="shared" si="1"/>
        <v>1251519.1783333335</v>
      </c>
      <c r="G9" s="45">
        <f t="shared" si="0"/>
        <v>1.269702698581075E-4</v>
      </c>
      <c r="I9" s="16"/>
      <c r="J9" s="81"/>
    </row>
    <row r="10" spans="1:10" ht="12.75" customHeight="1">
      <c r="A10" t="s">
        <v>15</v>
      </c>
      <c r="B10" t="s">
        <v>16</v>
      </c>
      <c r="C10" s="32">
        <v>2574734.17</v>
      </c>
      <c r="D10" s="37">
        <v>2176586.71</v>
      </c>
      <c r="E10" s="37">
        <v>1910638.45</v>
      </c>
      <c r="F10" s="16">
        <f t="shared" si="1"/>
        <v>2109970.4899999998</v>
      </c>
      <c r="G10" s="45">
        <f t="shared" si="0"/>
        <v>2.1406265852411016E-4</v>
      </c>
      <c r="I10" s="16"/>
      <c r="J10" s="81"/>
    </row>
    <row r="11" spans="1:10" ht="12.75" customHeight="1">
      <c r="A11" t="s">
        <v>17</v>
      </c>
      <c r="B11" t="s">
        <v>18</v>
      </c>
      <c r="C11" s="52">
        <v>6452691</v>
      </c>
      <c r="D11" s="37">
        <v>6275196</v>
      </c>
      <c r="E11" s="37">
        <v>6916977.9199999999</v>
      </c>
      <c r="F11" s="16">
        <f t="shared" si="1"/>
        <v>6625669.46</v>
      </c>
      <c r="G11" s="45">
        <f t="shared" si="0"/>
        <v>6.7219348603762016E-4</v>
      </c>
      <c r="I11" s="16"/>
      <c r="J11" s="81"/>
    </row>
    <row r="12" spans="1:10" ht="12.75" customHeight="1">
      <c r="A12" t="s">
        <v>19</v>
      </c>
      <c r="B12" t="s">
        <v>20</v>
      </c>
      <c r="C12" s="52">
        <v>1243191.8</v>
      </c>
      <c r="D12" s="37">
        <v>1194483.3400000001</v>
      </c>
      <c r="E12" s="37">
        <v>1197246.19</v>
      </c>
      <c r="F12" s="16">
        <f t="shared" si="1"/>
        <v>1203982.8416666668</v>
      </c>
      <c r="G12" s="45">
        <f t="shared" si="0"/>
        <v>1.2214756989543466E-4</v>
      </c>
      <c r="I12" s="16"/>
      <c r="J12" s="81"/>
    </row>
    <row r="13" spans="1:10" ht="12.75" customHeight="1">
      <c r="A13" t="s">
        <v>21</v>
      </c>
      <c r="B13" t="s">
        <v>22</v>
      </c>
      <c r="C13" s="52">
        <v>6623843.5899999999</v>
      </c>
      <c r="D13" s="37">
        <v>6130160</v>
      </c>
      <c r="E13" s="37">
        <v>6195771</v>
      </c>
      <c r="F13" s="16">
        <f t="shared" si="1"/>
        <v>6245246.0983333336</v>
      </c>
      <c r="G13" s="45">
        <f t="shared" si="0"/>
        <v>6.3359842674698256E-4</v>
      </c>
      <c r="I13" s="16"/>
      <c r="J13" s="81"/>
    </row>
    <row r="14" spans="1:10" ht="12.75" customHeight="1">
      <c r="A14" t="s">
        <v>23</v>
      </c>
      <c r="B14" t="s">
        <v>24</v>
      </c>
      <c r="C14" s="53">
        <v>18071914.23</v>
      </c>
      <c r="D14" s="37">
        <v>17033782.329999998</v>
      </c>
      <c r="E14" s="37">
        <v>17981062.02</v>
      </c>
      <c r="F14" s="16">
        <f t="shared" si="1"/>
        <v>17680444.158333335</v>
      </c>
      <c r="G14" s="45">
        <f t="shared" si="0"/>
        <v>1.793732613018634E-3</v>
      </c>
      <c r="I14" s="16"/>
      <c r="J14" s="81"/>
    </row>
    <row r="15" spans="1:10" ht="12.75" customHeight="1">
      <c r="A15" t="s">
        <v>25</v>
      </c>
      <c r="B15" t="s">
        <v>26</v>
      </c>
      <c r="C15" s="52">
        <v>389433.42</v>
      </c>
      <c r="D15" s="37">
        <v>383373.42</v>
      </c>
      <c r="E15" s="37">
        <v>404552.12</v>
      </c>
      <c r="F15" s="16">
        <f t="shared" si="1"/>
        <v>394972.77</v>
      </c>
      <c r="G15" s="45">
        <f t="shared" si="0"/>
        <v>4.007113918964427E-5</v>
      </c>
      <c r="I15" s="16"/>
      <c r="J15" s="81"/>
    </row>
    <row r="16" spans="1:10" ht="12.75" customHeight="1">
      <c r="A16" t="s">
        <v>543</v>
      </c>
      <c r="B16" t="s">
        <v>569</v>
      </c>
      <c r="C16" s="52">
        <v>1092564.23</v>
      </c>
      <c r="D16" s="37">
        <v>1060633.83</v>
      </c>
      <c r="E16" s="37">
        <v>1045339.49</v>
      </c>
      <c r="F16" s="16">
        <f t="shared" si="1"/>
        <v>1058308.3933333333</v>
      </c>
      <c r="G16" s="45">
        <f t="shared" si="0"/>
        <v>1.0736847235020477E-4</v>
      </c>
      <c r="I16" s="16"/>
      <c r="J16" s="81"/>
    </row>
    <row r="17" spans="1:10" ht="12.75" customHeight="1">
      <c r="A17" t="s">
        <v>27</v>
      </c>
      <c r="B17" t="s">
        <v>512</v>
      </c>
      <c r="C17" s="52">
        <v>4555587.1399999997</v>
      </c>
      <c r="D17" s="37">
        <v>4578236.58</v>
      </c>
      <c r="E17" s="37">
        <v>4606908.4300000006</v>
      </c>
      <c r="F17" s="16">
        <f t="shared" si="1"/>
        <v>4588797.5983333336</v>
      </c>
      <c r="G17" s="45">
        <f t="shared" si="0"/>
        <v>4.6554689650104317E-4</v>
      </c>
      <c r="I17" s="16"/>
      <c r="J17" s="81"/>
    </row>
    <row r="18" spans="1:10" ht="12.75" customHeight="1">
      <c r="A18" t="s">
        <v>28</v>
      </c>
      <c r="B18" t="s">
        <v>513</v>
      </c>
      <c r="C18" s="52">
        <v>3410633</v>
      </c>
      <c r="D18" s="37">
        <v>3464074.92</v>
      </c>
      <c r="E18" s="37">
        <v>3411926</v>
      </c>
      <c r="F18" s="16">
        <f t="shared" si="1"/>
        <v>3429093.4733333332</v>
      </c>
      <c r="G18" s="45">
        <f t="shared" si="0"/>
        <v>3.4789153152061774E-4</v>
      </c>
      <c r="I18" s="16"/>
      <c r="J18" s="81"/>
    </row>
    <row r="19" spans="1:10" ht="12.75" customHeight="1">
      <c r="A19" t="s">
        <v>29</v>
      </c>
      <c r="B19" t="s">
        <v>514</v>
      </c>
      <c r="C19" s="52">
        <v>3156439.3</v>
      </c>
      <c r="D19" s="37">
        <v>3131276.09</v>
      </c>
      <c r="E19" s="37">
        <v>3004609.24</v>
      </c>
      <c r="F19" s="16">
        <f t="shared" si="1"/>
        <v>3072136.5333333337</v>
      </c>
      <c r="G19" s="45">
        <f t="shared" si="0"/>
        <v>3.1167720913214151E-4</v>
      </c>
      <c r="I19" s="16"/>
      <c r="J19" s="81"/>
    </row>
    <row r="20" spans="1:10" ht="12.75" customHeight="1">
      <c r="A20" t="s">
        <v>30</v>
      </c>
      <c r="B20" t="s">
        <v>515</v>
      </c>
      <c r="C20" s="52">
        <v>3390380</v>
      </c>
      <c r="D20" s="37">
        <v>3384916</v>
      </c>
      <c r="E20" s="37">
        <v>3361521</v>
      </c>
      <c r="F20" s="16">
        <f t="shared" si="1"/>
        <v>3374129.1666666665</v>
      </c>
      <c r="G20" s="45">
        <f t="shared" si="0"/>
        <v>3.423152423427529E-4</v>
      </c>
      <c r="I20" s="16"/>
      <c r="J20" s="81"/>
    </row>
    <row r="21" spans="1:10" ht="12.75" customHeight="1">
      <c r="A21" t="s">
        <v>31</v>
      </c>
      <c r="B21" t="s">
        <v>516</v>
      </c>
      <c r="C21" s="32">
        <v>5844924</v>
      </c>
      <c r="D21" s="37">
        <v>5466991</v>
      </c>
      <c r="E21" s="37">
        <v>5848881</v>
      </c>
      <c r="F21" s="16">
        <f t="shared" si="1"/>
        <v>5720924.833333333</v>
      </c>
      <c r="G21" s="45">
        <f t="shared" si="0"/>
        <v>5.8040450558146685E-4</v>
      </c>
      <c r="I21" s="16"/>
      <c r="J21" s="81"/>
    </row>
    <row r="22" spans="1:10" ht="12.75" customHeight="1">
      <c r="A22" t="s">
        <v>32</v>
      </c>
      <c r="B22" t="s">
        <v>517</v>
      </c>
      <c r="C22" s="53">
        <v>1604100</v>
      </c>
      <c r="D22" s="37">
        <v>1529913</v>
      </c>
      <c r="E22" s="37">
        <v>1593340</v>
      </c>
      <c r="F22" s="16">
        <f t="shared" si="1"/>
        <v>1573991</v>
      </c>
      <c r="G22" s="45">
        <f t="shared" si="0"/>
        <v>1.5968597643895138E-4</v>
      </c>
      <c r="I22" s="16"/>
      <c r="J22" s="81"/>
    </row>
    <row r="23" spans="1:10" ht="12.75" customHeight="1">
      <c r="A23" t="s">
        <v>33</v>
      </c>
      <c r="B23" t="s">
        <v>518</v>
      </c>
      <c r="C23" s="53">
        <v>1675300</v>
      </c>
      <c r="D23" s="37">
        <v>1836014</v>
      </c>
      <c r="E23" s="37">
        <v>1892784</v>
      </c>
      <c r="F23" s="16">
        <f t="shared" si="1"/>
        <v>1837613.3333333333</v>
      </c>
      <c r="G23" s="45">
        <f t="shared" si="0"/>
        <v>1.8643123083332089E-4</v>
      </c>
      <c r="I23" s="16"/>
      <c r="J23" s="81"/>
    </row>
    <row r="24" spans="1:10" ht="12.75" customHeight="1">
      <c r="A24" t="s">
        <v>34</v>
      </c>
      <c r="B24" t="s">
        <v>519</v>
      </c>
      <c r="C24" s="53">
        <v>1602066.18</v>
      </c>
      <c r="D24" s="37">
        <v>1536313.22</v>
      </c>
      <c r="E24" s="37">
        <v>1611265.2</v>
      </c>
      <c r="F24" s="16">
        <f t="shared" si="1"/>
        <v>1584748.0366666664</v>
      </c>
      <c r="G24" s="45">
        <f t="shared" si="0"/>
        <v>1.6077730917446654E-4</v>
      </c>
      <c r="I24" s="16"/>
      <c r="J24" s="81"/>
    </row>
    <row r="25" spans="1:10" ht="12.75" customHeight="1">
      <c r="A25" t="s">
        <v>35</v>
      </c>
      <c r="B25" t="s">
        <v>520</v>
      </c>
      <c r="C25" s="53">
        <v>2103688.92</v>
      </c>
      <c r="D25" s="37">
        <v>2022088.46</v>
      </c>
      <c r="E25" s="37">
        <v>2020571.8</v>
      </c>
      <c r="F25" s="16">
        <f t="shared" si="1"/>
        <v>2034930.2066666668</v>
      </c>
      <c r="G25" s="45">
        <f t="shared" si="0"/>
        <v>2.0644960297529265E-4</v>
      </c>
      <c r="I25" s="16"/>
      <c r="J25" s="81"/>
    </row>
    <row r="26" spans="1:10" ht="12.75" customHeight="1">
      <c r="A26" t="s">
        <v>36</v>
      </c>
      <c r="B26" t="s">
        <v>521</v>
      </c>
      <c r="C26" s="53">
        <v>1323096</v>
      </c>
      <c r="D26" s="37">
        <v>1386179</v>
      </c>
      <c r="E26" s="37">
        <v>1519462</v>
      </c>
      <c r="F26" s="16">
        <f t="shared" si="1"/>
        <v>1442306.6666666667</v>
      </c>
      <c r="G26" s="45">
        <f t="shared" si="0"/>
        <v>1.4632621685325764E-4</v>
      </c>
      <c r="I26" s="16"/>
      <c r="J26" s="81"/>
    </row>
    <row r="27" spans="1:10" ht="12.75" customHeight="1">
      <c r="A27" t="s">
        <v>37</v>
      </c>
      <c r="B27" t="s">
        <v>522</v>
      </c>
      <c r="C27" s="53">
        <v>1454746.33</v>
      </c>
      <c r="D27" s="37">
        <v>1350883.7</v>
      </c>
      <c r="E27" s="37">
        <v>1343912.26</v>
      </c>
      <c r="F27" s="16">
        <f t="shared" si="1"/>
        <v>1364708.4183333332</v>
      </c>
      <c r="G27" s="45">
        <f t="shared" si="0"/>
        <v>1.3845364829660097E-4</v>
      </c>
      <c r="I27" s="16"/>
      <c r="J27" s="81"/>
    </row>
    <row r="28" spans="1:10" ht="12.75" customHeight="1">
      <c r="A28" t="s">
        <v>38</v>
      </c>
      <c r="B28" t="s">
        <v>523</v>
      </c>
      <c r="C28" s="53">
        <v>1519630.27</v>
      </c>
      <c r="D28" s="37">
        <v>1524053.21</v>
      </c>
      <c r="E28" s="37">
        <v>1563666.32</v>
      </c>
      <c r="F28" s="16">
        <f t="shared" si="1"/>
        <v>1543122.6083333332</v>
      </c>
      <c r="G28" s="45">
        <f t="shared" si="0"/>
        <v>1.5655428809740961E-4</v>
      </c>
      <c r="I28" s="16"/>
      <c r="J28" s="81"/>
    </row>
    <row r="29" spans="1:10" ht="12.75" customHeight="1">
      <c r="A29" t="s">
        <v>39</v>
      </c>
      <c r="B29" t="s">
        <v>524</v>
      </c>
      <c r="C29" s="53">
        <v>2683862</v>
      </c>
      <c r="D29" s="37">
        <v>2704113</v>
      </c>
      <c r="E29" s="37">
        <v>2975071</v>
      </c>
      <c r="F29" s="16">
        <f t="shared" si="1"/>
        <v>2836216.8333333335</v>
      </c>
      <c r="G29" s="45">
        <f t="shared" si="0"/>
        <v>2.8774246766558639E-4</v>
      </c>
      <c r="I29" s="16"/>
      <c r="J29" s="81"/>
    </row>
    <row r="30" spans="1:10" ht="12.75" customHeight="1">
      <c r="A30" t="s">
        <v>40</v>
      </c>
      <c r="B30" t="s">
        <v>525</v>
      </c>
      <c r="C30" s="53">
        <v>4793484.45</v>
      </c>
      <c r="D30" s="37">
        <v>4813491.38</v>
      </c>
      <c r="E30" s="37">
        <v>4841290.9000000004</v>
      </c>
      <c r="F30" s="16">
        <f t="shared" si="1"/>
        <v>4824056.6516666673</v>
      </c>
      <c r="G30" s="45">
        <f t="shared" si="0"/>
        <v>4.8941461343693208E-4</v>
      </c>
      <c r="I30" s="16"/>
      <c r="J30" s="81"/>
    </row>
    <row r="31" spans="1:10" ht="12.75" customHeight="1">
      <c r="A31" t="s">
        <v>41</v>
      </c>
      <c r="B31" t="s">
        <v>526</v>
      </c>
      <c r="C31" s="53">
        <v>92051682.25</v>
      </c>
      <c r="D31" s="37">
        <v>93114183.150000006</v>
      </c>
      <c r="E31" s="37">
        <v>93368531.25</v>
      </c>
      <c r="F31" s="16">
        <f t="shared" si="1"/>
        <v>93064273.716666654</v>
      </c>
      <c r="G31" s="45">
        <f t="shared" si="0"/>
        <v>9.4416419280845664E-3</v>
      </c>
      <c r="I31" s="16"/>
      <c r="J31" s="81"/>
    </row>
    <row r="32" spans="1:10" ht="12.75" customHeight="1">
      <c r="A32" t="s">
        <v>42</v>
      </c>
      <c r="B32" t="s">
        <v>43</v>
      </c>
      <c r="C32" s="53">
        <v>969672</v>
      </c>
      <c r="D32" s="37">
        <v>973340.82</v>
      </c>
      <c r="E32" s="37">
        <v>980163.99</v>
      </c>
      <c r="F32" s="16">
        <f t="shared" si="1"/>
        <v>976140.93499999994</v>
      </c>
      <c r="G32" s="45">
        <f t="shared" si="0"/>
        <v>9.9032344116012076E-5</v>
      </c>
      <c r="I32" s="16"/>
      <c r="J32" s="81"/>
    </row>
    <row r="33" spans="1:10" ht="12.75" customHeight="1">
      <c r="A33" t="s">
        <v>44</v>
      </c>
      <c r="B33" t="s">
        <v>45</v>
      </c>
      <c r="C33" s="53">
        <v>598035</v>
      </c>
      <c r="D33" s="37">
        <v>585525</v>
      </c>
      <c r="E33" s="37">
        <v>618516</v>
      </c>
      <c r="F33" s="16">
        <f t="shared" si="1"/>
        <v>604105.5</v>
      </c>
      <c r="G33" s="45">
        <f t="shared" si="0"/>
        <v>6.1288264443469469E-5</v>
      </c>
      <c r="I33" s="16"/>
      <c r="J33" s="81"/>
    </row>
    <row r="34" spans="1:10" ht="12.75" customHeight="1">
      <c r="A34" t="s">
        <v>46</v>
      </c>
      <c r="B34" t="s">
        <v>47</v>
      </c>
      <c r="C34" s="53">
        <v>19209027.579999998</v>
      </c>
      <c r="D34" s="37">
        <v>19627690.700000003</v>
      </c>
      <c r="E34" s="37">
        <v>19643800</v>
      </c>
      <c r="F34" s="16">
        <f t="shared" si="1"/>
        <v>19565968.163333334</v>
      </c>
      <c r="G34" s="45">
        <f t="shared" si="0"/>
        <v>1.9850245211918745E-3</v>
      </c>
      <c r="I34" s="16"/>
      <c r="J34" s="81"/>
    </row>
    <row r="35" spans="1:10" ht="12.75" customHeight="1">
      <c r="A35" t="s">
        <v>48</v>
      </c>
      <c r="B35" t="s">
        <v>49</v>
      </c>
      <c r="C35" s="53">
        <v>225372883</v>
      </c>
      <c r="D35" s="37">
        <v>230083271</v>
      </c>
      <c r="E35" s="37">
        <v>230824398</v>
      </c>
      <c r="F35" s="16">
        <f t="shared" si="1"/>
        <v>229668769.83333334</v>
      </c>
      <c r="G35" s="45">
        <f t="shared" si="0"/>
        <v>2.33005663745019E-2</v>
      </c>
      <c r="I35" s="16"/>
      <c r="J35" s="81"/>
    </row>
    <row r="36" spans="1:10" ht="12.75" customHeight="1">
      <c r="A36" t="s">
        <v>50</v>
      </c>
      <c r="B36" t="s">
        <v>492</v>
      </c>
      <c r="C36" s="53">
        <v>16688845.84</v>
      </c>
      <c r="D36" s="37">
        <v>22401452.140000001</v>
      </c>
      <c r="E36" s="37">
        <v>17245926.16</v>
      </c>
      <c r="F36" s="16">
        <f t="shared" si="1"/>
        <v>18871588.100000001</v>
      </c>
      <c r="G36" s="45">
        <f t="shared" si="0"/>
        <v>1.9145776390730289E-3</v>
      </c>
      <c r="I36" s="16"/>
      <c r="J36" s="81"/>
    </row>
    <row r="37" spans="1:10" ht="12.75" customHeight="1">
      <c r="A37" t="s">
        <v>51</v>
      </c>
      <c r="B37" t="s">
        <v>52</v>
      </c>
      <c r="C37" s="53">
        <v>183015034</v>
      </c>
      <c r="D37" s="37">
        <v>190252590.53</v>
      </c>
      <c r="E37" s="37">
        <v>186371127.44999999</v>
      </c>
      <c r="F37" s="16">
        <f t="shared" si="1"/>
        <v>187105599.5683333</v>
      </c>
      <c r="G37" s="45">
        <f t="shared" ref="G37:G68" si="2">+F37/$F$263</f>
        <v>1.8982408644182047E-2</v>
      </c>
      <c r="I37" s="16"/>
      <c r="J37" s="81"/>
    </row>
    <row r="38" spans="1:10">
      <c r="A38" t="s">
        <v>53</v>
      </c>
      <c r="B38" t="s">
        <v>54</v>
      </c>
      <c r="C38" s="53">
        <v>43050489</v>
      </c>
      <c r="D38" s="37">
        <v>45595001</v>
      </c>
      <c r="E38" s="37">
        <v>49960303</v>
      </c>
      <c r="F38" s="16">
        <f t="shared" si="1"/>
        <v>47353566.666666664</v>
      </c>
      <c r="G38" s="45">
        <f t="shared" si="2"/>
        <v>4.8041574132467379E-3</v>
      </c>
      <c r="I38" s="16"/>
      <c r="J38" s="81"/>
    </row>
    <row r="39" spans="1:10">
      <c r="A39" t="s">
        <v>55</v>
      </c>
      <c r="B39" t="s">
        <v>56</v>
      </c>
      <c r="C39" s="53">
        <v>7270796.5</v>
      </c>
      <c r="D39" s="37">
        <v>7147900.1500000004</v>
      </c>
      <c r="E39" s="37">
        <v>7450170</v>
      </c>
      <c r="F39" s="16">
        <f t="shared" si="1"/>
        <v>7319517.7999999998</v>
      </c>
      <c r="G39" s="45">
        <f t="shared" si="2"/>
        <v>7.4258642327388485E-4</v>
      </c>
      <c r="I39" s="16"/>
      <c r="J39" s="81"/>
    </row>
    <row r="40" spans="1:10">
      <c r="A40" t="s">
        <v>57</v>
      </c>
      <c r="B40" t="s">
        <v>58</v>
      </c>
      <c r="C40" s="53">
        <v>10366888.43</v>
      </c>
      <c r="D40" s="37">
        <v>10000763.550000001</v>
      </c>
      <c r="E40" s="37">
        <v>9724490.1799999997</v>
      </c>
      <c r="F40" s="16">
        <f t="shared" si="1"/>
        <v>9923647.6783333328</v>
      </c>
      <c r="G40" s="45">
        <f t="shared" si="2"/>
        <v>1.0067829926287959E-3</v>
      </c>
      <c r="I40" s="16"/>
      <c r="J40" s="81"/>
    </row>
    <row r="41" spans="1:10">
      <c r="A41" t="s">
        <v>59</v>
      </c>
      <c r="B41" t="s">
        <v>60</v>
      </c>
      <c r="C41" s="53">
        <v>15243102</v>
      </c>
      <c r="D41" s="37">
        <v>15633743.220000001</v>
      </c>
      <c r="E41" s="37">
        <v>16038351.98</v>
      </c>
      <c r="F41" s="16">
        <f t="shared" si="1"/>
        <v>15770940.729999999</v>
      </c>
      <c r="G41" s="45">
        <f t="shared" si="2"/>
        <v>1.600007922428323E-3</v>
      </c>
      <c r="I41" s="16"/>
      <c r="J41" s="81"/>
    </row>
    <row r="42" spans="1:10">
      <c r="A42" t="s">
        <v>61</v>
      </c>
      <c r="B42" t="s">
        <v>527</v>
      </c>
      <c r="C42" s="53">
        <v>5989898</v>
      </c>
      <c r="D42" s="37">
        <v>5578653.9400000004</v>
      </c>
      <c r="E42" s="37">
        <v>5834741.7300000004</v>
      </c>
      <c r="F42" s="16">
        <f t="shared" si="1"/>
        <v>5775238.5116666676</v>
      </c>
      <c r="G42" s="45">
        <f t="shared" si="2"/>
        <v>5.85914786617794E-4</v>
      </c>
      <c r="I42" s="16"/>
      <c r="J42" s="81"/>
    </row>
    <row r="43" spans="1:10">
      <c r="A43" t="s">
        <v>62</v>
      </c>
      <c r="B43" t="s">
        <v>63</v>
      </c>
      <c r="C43" s="53">
        <v>15919244.9</v>
      </c>
      <c r="D43" s="37">
        <v>16373020</v>
      </c>
      <c r="E43" s="37">
        <v>16491650</v>
      </c>
      <c r="F43" s="16">
        <f t="shared" si="1"/>
        <v>16356705.816666668</v>
      </c>
      <c r="G43" s="45">
        <f t="shared" si="2"/>
        <v>1.659435498461613E-3</v>
      </c>
      <c r="I43" s="16"/>
      <c r="J43" s="81"/>
    </row>
    <row r="44" spans="1:10">
      <c r="A44" s="42" t="s">
        <v>64</v>
      </c>
      <c r="B44" s="42" t="s">
        <v>528</v>
      </c>
      <c r="C44" s="53">
        <v>214027491</v>
      </c>
      <c r="D44" s="37">
        <v>211967408</v>
      </c>
      <c r="E44" s="37">
        <v>220346476</v>
      </c>
      <c r="F44" s="16">
        <f t="shared" si="1"/>
        <v>216500289.16666666</v>
      </c>
      <c r="G44" s="45">
        <f t="shared" si="2"/>
        <v>2.1964585613827838E-2</v>
      </c>
      <c r="I44" s="16"/>
      <c r="J44" s="81"/>
    </row>
    <row r="45" spans="1:10">
      <c r="A45" t="s">
        <v>550</v>
      </c>
      <c r="B45" t="s">
        <v>551</v>
      </c>
      <c r="C45" s="53">
        <v>526798</v>
      </c>
      <c r="D45" s="37">
        <v>527496</v>
      </c>
      <c r="E45" s="37">
        <v>519453</v>
      </c>
      <c r="F45" s="16">
        <f t="shared" si="1"/>
        <v>523358.16666666669</v>
      </c>
      <c r="G45" s="45">
        <f t="shared" si="2"/>
        <v>5.3096212031368748E-5</v>
      </c>
      <c r="I45" s="16"/>
    </row>
    <row r="46" spans="1:10">
      <c r="A46" t="s">
        <v>65</v>
      </c>
      <c r="B46" t="s">
        <v>66</v>
      </c>
      <c r="C46" s="53">
        <v>5913357.25</v>
      </c>
      <c r="D46" s="37">
        <v>6381660.0899999999</v>
      </c>
      <c r="E46" s="37">
        <v>7346104.3700000001</v>
      </c>
      <c r="F46" s="16">
        <f t="shared" si="1"/>
        <v>6785831.7566666668</v>
      </c>
      <c r="G46" s="45">
        <f t="shared" si="2"/>
        <v>6.8844241804035824E-4</v>
      </c>
      <c r="I46" s="16"/>
    </row>
    <row r="47" spans="1:10">
      <c r="A47" t="s">
        <v>67</v>
      </c>
      <c r="B47" t="s">
        <v>68</v>
      </c>
      <c r="C47" s="53">
        <v>19267310</v>
      </c>
      <c r="D47" s="37">
        <v>19835012</v>
      </c>
      <c r="E47" s="37">
        <v>20227607</v>
      </c>
      <c r="F47" s="16">
        <f t="shared" si="1"/>
        <v>19936692.5</v>
      </c>
      <c r="G47" s="45">
        <f t="shared" si="2"/>
        <v>2.0226355861155615E-3</v>
      </c>
      <c r="I47" s="16"/>
    </row>
    <row r="48" spans="1:10">
      <c r="A48" t="s">
        <v>69</v>
      </c>
      <c r="B48" t="s">
        <v>70</v>
      </c>
      <c r="C48" s="53">
        <v>795776.84</v>
      </c>
      <c r="D48" s="37">
        <v>853955</v>
      </c>
      <c r="E48" s="37">
        <v>883042.44</v>
      </c>
      <c r="F48" s="16">
        <f t="shared" si="1"/>
        <v>858802.36</v>
      </c>
      <c r="G48" s="45">
        <f t="shared" si="2"/>
        <v>8.7128003543016354E-5</v>
      </c>
      <c r="I48" s="16"/>
    </row>
    <row r="49" spans="1:11">
      <c r="A49" t="s">
        <v>71</v>
      </c>
      <c r="B49" t="s">
        <v>72</v>
      </c>
      <c r="C49" s="53">
        <v>1155331.55</v>
      </c>
      <c r="D49" s="37">
        <v>1148135.33</v>
      </c>
      <c r="E49" s="37">
        <v>1222095.6399999999</v>
      </c>
      <c r="F49" s="16">
        <f t="shared" si="1"/>
        <v>1186314.855</v>
      </c>
      <c r="G49" s="45">
        <f t="shared" si="2"/>
        <v>1.2035510113126951E-4</v>
      </c>
      <c r="I49" s="16"/>
    </row>
    <row r="50" spans="1:11">
      <c r="A50" t="s">
        <v>73</v>
      </c>
      <c r="B50" t="s">
        <v>74</v>
      </c>
      <c r="C50" s="53">
        <v>617820.23</v>
      </c>
      <c r="D50" s="37">
        <v>608953</v>
      </c>
      <c r="E50" s="37">
        <v>676379</v>
      </c>
      <c r="F50" s="16">
        <f t="shared" si="1"/>
        <v>644143.8716666667</v>
      </c>
      <c r="G50" s="45">
        <f t="shared" si="2"/>
        <v>6.5350273994106865E-5</v>
      </c>
      <c r="I50" s="16"/>
    </row>
    <row r="51" spans="1:11">
      <c r="A51" t="s">
        <v>75</v>
      </c>
      <c r="B51" t="s">
        <v>76</v>
      </c>
      <c r="C51" s="53">
        <v>1878120</v>
      </c>
      <c r="D51" s="37">
        <v>1745362</v>
      </c>
      <c r="E51" s="37">
        <v>1666592</v>
      </c>
      <c r="F51" s="16">
        <f t="shared" si="1"/>
        <v>1728103.3333333333</v>
      </c>
      <c r="G51" s="45">
        <f t="shared" si="2"/>
        <v>1.7532112202086291E-4</v>
      </c>
      <c r="I51" s="16"/>
    </row>
    <row r="52" spans="1:11">
      <c r="A52" t="s">
        <v>77</v>
      </c>
      <c r="B52" t="s">
        <v>78</v>
      </c>
      <c r="C52" s="53">
        <v>788404</v>
      </c>
      <c r="D52" s="37">
        <v>804708.69</v>
      </c>
      <c r="E52" s="37">
        <v>932209</v>
      </c>
      <c r="F52" s="16">
        <f t="shared" si="1"/>
        <v>865741.39666666661</v>
      </c>
      <c r="G52" s="45">
        <f t="shared" si="2"/>
        <v>8.783198904589555E-5</v>
      </c>
      <c r="I52" s="16"/>
    </row>
    <row r="53" spans="1:11" s="54" customFormat="1">
      <c r="A53" s="54" t="s">
        <v>79</v>
      </c>
      <c r="B53" s="54" t="s">
        <v>80</v>
      </c>
      <c r="C53" s="57">
        <v>8936313</v>
      </c>
      <c r="D53" s="55">
        <v>8613879</v>
      </c>
      <c r="E53" s="80">
        <v>8968015.1899999995</v>
      </c>
      <c r="F53" s="16">
        <f t="shared" si="1"/>
        <v>8844686.0950000007</v>
      </c>
      <c r="G53" s="45">
        <f t="shared" si="2"/>
        <v>8.9731919393191647E-4</v>
      </c>
      <c r="I53" s="56"/>
      <c r="J53" s="65"/>
      <c r="K53" s="64"/>
    </row>
    <row r="54" spans="1:11">
      <c r="A54" t="s">
        <v>81</v>
      </c>
      <c r="B54" t="s">
        <v>493</v>
      </c>
      <c r="C54" s="53">
        <v>20620054.940000001</v>
      </c>
      <c r="D54" s="37">
        <v>20711813</v>
      </c>
      <c r="E54" s="37">
        <v>21477668</v>
      </c>
      <c r="F54" s="16">
        <f t="shared" si="1"/>
        <v>21079447.489999998</v>
      </c>
      <c r="G54" s="45">
        <f t="shared" si="2"/>
        <v>2.1385714119294538E-3</v>
      </c>
      <c r="I54" s="16"/>
    </row>
    <row r="55" spans="1:11">
      <c r="A55" t="s">
        <v>82</v>
      </c>
      <c r="B55" t="s">
        <v>83</v>
      </c>
      <c r="C55" s="53">
        <v>417858.5</v>
      </c>
      <c r="D55" s="37">
        <v>462119.99</v>
      </c>
      <c r="E55" s="37">
        <v>454751.99</v>
      </c>
      <c r="F55" s="16">
        <f t="shared" si="1"/>
        <v>451059.07500000001</v>
      </c>
      <c r="G55" s="45">
        <f t="shared" si="2"/>
        <v>4.5761258369981284E-5</v>
      </c>
      <c r="I55" s="16"/>
    </row>
    <row r="56" spans="1:11">
      <c r="A56" t="s">
        <v>84</v>
      </c>
      <c r="B56" s="31" t="s">
        <v>554</v>
      </c>
      <c r="C56" s="53">
        <v>26712999.989999998</v>
      </c>
      <c r="D56" s="37">
        <v>26594822.27</v>
      </c>
      <c r="E56" s="37">
        <v>24968924.809999999</v>
      </c>
      <c r="F56" s="16">
        <f t="shared" si="1"/>
        <v>25801569.826666664</v>
      </c>
      <c r="G56" s="45">
        <f t="shared" si="2"/>
        <v>2.6176444918865815E-3</v>
      </c>
      <c r="I56" s="16"/>
    </row>
    <row r="57" spans="1:11" ht="12.75" customHeight="1">
      <c r="A57" t="s">
        <v>85</v>
      </c>
      <c r="B57" t="s">
        <v>86</v>
      </c>
      <c r="C57" s="53">
        <v>17905871.32</v>
      </c>
      <c r="D57" s="37">
        <v>18635870.960000001</v>
      </c>
      <c r="E57" s="37">
        <v>20245959.800000001</v>
      </c>
      <c r="F57" s="16">
        <f t="shared" si="1"/>
        <v>19319248.773333337</v>
      </c>
      <c r="G57" s="45">
        <f t="shared" si="2"/>
        <v>1.9599941196847682E-3</v>
      </c>
      <c r="I57" s="16"/>
    </row>
    <row r="58" spans="1:11">
      <c r="A58" t="s">
        <v>87</v>
      </c>
      <c r="B58" t="s">
        <v>88</v>
      </c>
      <c r="C58" s="53">
        <v>552494918</v>
      </c>
      <c r="D58" s="37">
        <v>558403942</v>
      </c>
      <c r="E58" s="37">
        <v>561547885</v>
      </c>
      <c r="F58" s="16">
        <f t="shared" si="1"/>
        <v>558991076.16666663</v>
      </c>
      <c r="G58" s="45">
        <f t="shared" si="2"/>
        <v>5.6711274599622497E-2</v>
      </c>
      <c r="I58" s="16"/>
    </row>
    <row r="59" spans="1:11">
      <c r="A59" t="s">
        <v>89</v>
      </c>
      <c r="B59" s="31" t="s">
        <v>552</v>
      </c>
      <c r="C59" s="53">
        <v>2597285.6800000002</v>
      </c>
      <c r="D59" s="37">
        <v>2674143.89</v>
      </c>
      <c r="E59" s="37">
        <v>2816246.28</v>
      </c>
      <c r="F59" s="16">
        <f t="shared" si="1"/>
        <v>2732385.3833333333</v>
      </c>
      <c r="G59" s="45">
        <f t="shared" si="2"/>
        <v>2.7720846430831042E-4</v>
      </c>
      <c r="I59" s="16"/>
    </row>
    <row r="60" spans="1:11">
      <c r="A60" t="s">
        <v>90</v>
      </c>
      <c r="B60" t="s">
        <v>91</v>
      </c>
      <c r="C60" s="53">
        <v>747466.49</v>
      </c>
      <c r="D60" s="37">
        <v>1139164.1000000001</v>
      </c>
      <c r="E60" s="37">
        <v>1048618.99</v>
      </c>
      <c r="F60" s="16">
        <f t="shared" si="1"/>
        <v>1028608.61</v>
      </c>
      <c r="G60" s="45">
        <f t="shared" si="2"/>
        <v>1.0435534273154201E-4</v>
      </c>
      <c r="I60" s="16"/>
    </row>
    <row r="61" spans="1:11">
      <c r="A61" t="s">
        <v>92</v>
      </c>
      <c r="B61" t="s">
        <v>93</v>
      </c>
      <c r="C61" s="53">
        <v>1759934.69</v>
      </c>
      <c r="D61" s="37">
        <v>1747477</v>
      </c>
      <c r="E61" s="37">
        <v>1807123</v>
      </c>
      <c r="F61" s="16">
        <f t="shared" si="1"/>
        <v>1779376.2816666665</v>
      </c>
      <c r="G61" s="45">
        <f t="shared" si="2"/>
        <v>1.8052291213244056E-4</v>
      </c>
      <c r="I61" s="16"/>
    </row>
    <row r="62" spans="1:11">
      <c r="A62" t="s">
        <v>485</v>
      </c>
      <c r="B62" t="s">
        <v>486</v>
      </c>
      <c r="C62" s="37">
        <v>7135563</v>
      </c>
      <c r="D62" s="37">
        <v>7185636</v>
      </c>
      <c r="E62" s="37">
        <v>7220021</v>
      </c>
      <c r="F62" s="16">
        <f t="shared" si="1"/>
        <v>7194483</v>
      </c>
      <c r="G62" s="45">
        <f t="shared" si="2"/>
        <v>7.2990127823376137E-4</v>
      </c>
      <c r="I62" s="16"/>
    </row>
    <row r="63" spans="1:11" ht="12.75" customHeight="1">
      <c r="A63" t="s">
        <v>94</v>
      </c>
      <c r="B63" t="s">
        <v>487</v>
      </c>
      <c r="C63" s="37">
        <v>3786057.5</v>
      </c>
      <c r="D63" s="37">
        <v>4101813.51</v>
      </c>
      <c r="E63" s="37">
        <v>3712689.75</v>
      </c>
      <c r="F63" s="16">
        <f t="shared" si="1"/>
        <v>3854625.6283333334</v>
      </c>
      <c r="G63" s="45">
        <f t="shared" si="2"/>
        <v>3.9106300942445978E-4</v>
      </c>
    </row>
    <row r="64" spans="1:11">
      <c r="A64" t="s">
        <v>95</v>
      </c>
      <c r="B64" t="s">
        <v>96</v>
      </c>
      <c r="C64" s="37">
        <v>16727418</v>
      </c>
      <c r="D64" s="37">
        <v>16688060</v>
      </c>
      <c r="E64" s="37">
        <v>17209977</v>
      </c>
      <c r="F64" s="16">
        <f t="shared" si="1"/>
        <v>16955578.166666668</v>
      </c>
      <c r="G64" s="45">
        <f t="shared" si="2"/>
        <v>1.7201928445786108E-3</v>
      </c>
      <c r="I64" s="16"/>
    </row>
    <row r="65" spans="1:13">
      <c r="A65" t="s">
        <v>97</v>
      </c>
      <c r="B65" t="s">
        <v>98</v>
      </c>
      <c r="C65" s="37">
        <v>25520288</v>
      </c>
      <c r="D65" s="37">
        <v>26523065.210000001</v>
      </c>
      <c r="E65" s="37">
        <v>27357755.379999999</v>
      </c>
      <c r="F65" s="16">
        <f t="shared" si="1"/>
        <v>26773280.760000002</v>
      </c>
      <c r="G65" s="45">
        <f t="shared" si="2"/>
        <v>2.7162273994163822E-3</v>
      </c>
      <c r="I65" s="16"/>
    </row>
    <row r="66" spans="1:13">
      <c r="A66" t="s">
        <v>99</v>
      </c>
      <c r="B66" t="s">
        <v>100</v>
      </c>
      <c r="C66" s="37">
        <v>78154186.569999993</v>
      </c>
      <c r="D66" s="37">
        <v>77211685.290000007</v>
      </c>
      <c r="E66" s="37">
        <v>77472788.49000001</v>
      </c>
      <c r="F66" s="16">
        <f t="shared" si="1"/>
        <v>77499320.436666667</v>
      </c>
      <c r="G66" s="45">
        <f t="shared" si="2"/>
        <v>7.8625320330829706E-3</v>
      </c>
      <c r="I66" s="16"/>
    </row>
    <row r="67" spans="1:13" ht="12.75" customHeight="1">
      <c r="A67" t="s">
        <v>101</v>
      </c>
      <c r="B67" t="s">
        <v>529</v>
      </c>
      <c r="C67" s="37">
        <v>41218763.5</v>
      </c>
      <c r="D67" s="37">
        <v>44164647</v>
      </c>
      <c r="E67" s="37">
        <v>49144194.149999999</v>
      </c>
      <c r="F67" s="16">
        <f t="shared" si="1"/>
        <v>46163439.991666667</v>
      </c>
      <c r="G67" s="45">
        <f t="shared" si="2"/>
        <v>4.6834155918618527E-3</v>
      </c>
      <c r="I67" s="16"/>
    </row>
    <row r="68" spans="1:13">
      <c r="A68" t="s">
        <v>102</v>
      </c>
      <c r="B68" t="s">
        <v>103</v>
      </c>
      <c r="C68" s="37">
        <v>1483687.69</v>
      </c>
      <c r="D68" s="37">
        <v>1365408.92</v>
      </c>
      <c r="E68" s="37">
        <v>1424603.53</v>
      </c>
      <c r="F68" s="16">
        <f t="shared" si="1"/>
        <v>1414719.3533333333</v>
      </c>
      <c r="G68" s="45">
        <f t="shared" si="2"/>
        <v>1.4352740347569663E-4</v>
      </c>
      <c r="I68" s="16"/>
    </row>
    <row r="69" spans="1:13">
      <c r="A69" t="s">
        <v>104</v>
      </c>
      <c r="B69" t="s">
        <v>105</v>
      </c>
      <c r="C69" s="37">
        <v>2617766.83</v>
      </c>
      <c r="D69" s="37">
        <v>2581731.52</v>
      </c>
      <c r="E69" s="37">
        <v>2696597.65</v>
      </c>
      <c r="F69" s="16">
        <f t="shared" ref="F69:F131" si="3">IF(C69&gt;0,(+C69+(D69*2)+(E69*3))/6,IF(D69&gt;0,((D69*2)+(E69*3))/5,E69))</f>
        <v>2645170.4700000002</v>
      </c>
      <c r="G69" s="45">
        <f t="shared" ref="G69:G100" si="4">+F69/$F$263</f>
        <v>2.6836025704685097E-4</v>
      </c>
      <c r="I69" s="16"/>
    </row>
    <row r="70" spans="1:13">
      <c r="A70" t="s">
        <v>106</v>
      </c>
      <c r="B70" t="s">
        <v>107</v>
      </c>
      <c r="C70" s="37">
        <v>35397286</v>
      </c>
      <c r="D70" s="37">
        <v>34998804</v>
      </c>
      <c r="E70" s="37">
        <v>36140013.119999997</v>
      </c>
      <c r="F70" s="16">
        <f t="shared" si="3"/>
        <v>35635822.226666667</v>
      </c>
      <c r="G70" s="45">
        <f t="shared" si="4"/>
        <v>3.615358072867096E-3</v>
      </c>
      <c r="I70" s="16"/>
    </row>
    <row r="71" spans="1:13">
      <c r="A71" t="s">
        <v>108</v>
      </c>
      <c r="B71" t="s">
        <v>109</v>
      </c>
      <c r="C71" s="37">
        <v>1507503</v>
      </c>
      <c r="D71" s="37">
        <v>1543383</v>
      </c>
      <c r="E71" s="37">
        <v>1605786.53</v>
      </c>
      <c r="F71" s="16">
        <f t="shared" si="3"/>
        <v>1568604.7649999999</v>
      </c>
      <c r="G71" s="45">
        <f t="shared" si="4"/>
        <v>1.5913952719285999E-4</v>
      </c>
      <c r="I71" s="16"/>
    </row>
    <row r="72" spans="1:13">
      <c r="A72" t="s">
        <v>110</v>
      </c>
      <c r="B72" t="s">
        <v>572</v>
      </c>
      <c r="C72" s="37">
        <v>2427541.46</v>
      </c>
      <c r="D72" s="37">
        <v>2376076</v>
      </c>
      <c r="E72" s="37">
        <v>2515455.5900000003</v>
      </c>
      <c r="F72" s="16">
        <f t="shared" si="3"/>
        <v>2454343.3716666666</v>
      </c>
      <c r="G72" s="45">
        <f t="shared" si="4"/>
        <v>2.4900029150170481E-4</v>
      </c>
      <c r="I72" s="16"/>
      <c r="M72" s="64"/>
    </row>
    <row r="73" spans="1:13" ht="12.75" customHeight="1">
      <c r="A73" t="s">
        <v>111</v>
      </c>
      <c r="B73" t="s">
        <v>112</v>
      </c>
      <c r="C73" s="37">
        <v>5129606</v>
      </c>
      <c r="D73" s="37">
        <v>5161712</v>
      </c>
      <c r="E73" s="37">
        <v>5259412</v>
      </c>
      <c r="F73" s="16">
        <f t="shared" si="3"/>
        <v>5205211</v>
      </c>
      <c r="G73" s="45">
        <f t="shared" si="4"/>
        <v>5.2808383345633524E-4</v>
      </c>
      <c r="I73" s="16"/>
    </row>
    <row r="74" spans="1:13">
      <c r="A74" t="s">
        <v>113</v>
      </c>
      <c r="B74" t="s">
        <v>114</v>
      </c>
      <c r="C74" s="37">
        <v>2234737.69</v>
      </c>
      <c r="D74" s="37">
        <v>2343737</v>
      </c>
      <c r="E74" s="37">
        <v>2464399</v>
      </c>
      <c r="F74" s="16">
        <f t="shared" si="3"/>
        <v>2385901.4483333332</v>
      </c>
      <c r="G74" s="45">
        <f t="shared" si="4"/>
        <v>2.4205665881457813E-4</v>
      </c>
      <c r="I74" s="16"/>
    </row>
    <row r="75" spans="1:13">
      <c r="A75" t="s">
        <v>115</v>
      </c>
      <c r="B75" t="s">
        <v>116</v>
      </c>
      <c r="C75" s="37">
        <v>13338607</v>
      </c>
      <c r="D75" s="37">
        <v>13357980.82</v>
      </c>
      <c r="E75" s="37">
        <v>13532273.74</v>
      </c>
      <c r="F75" s="16">
        <f t="shared" si="3"/>
        <v>13441898.310000001</v>
      </c>
      <c r="G75" s="45">
        <f t="shared" si="4"/>
        <v>1.3637197778293779E-3</v>
      </c>
      <c r="I75" s="64"/>
    </row>
    <row r="76" spans="1:13">
      <c r="A76" t="s">
        <v>117</v>
      </c>
      <c r="B76" t="s">
        <v>118</v>
      </c>
      <c r="C76" s="37">
        <v>1332660</v>
      </c>
      <c r="D76" s="37">
        <v>1248905.3999999999</v>
      </c>
      <c r="E76" s="37">
        <v>1081155.1399999999</v>
      </c>
      <c r="F76" s="16">
        <f t="shared" si="3"/>
        <v>1178989.3699999999</v>
      </c>
      <c r="G76" s="45">
        <f t="shared" si="4"/>
        <v>1.1961190931815629E-4</v>
      </c>
      <c r="I76" s="16"/>
    </row>
    <row r="77" spans="1:13">
      <c r="A77" t="s">
        <v>119</v>
      </c>
      <c r="B77" t="s">
        <v>120</v>
      </c>
      <c r="C77" s="37">
        <v>2621480.06</v>
      </c>
      <c r="D77" s="37">
        <v>2368255.4300000002</v>
      </c>
      <c r="E77" s="37">
        <v>2228399.2799999998</v>
      </c>
      <c r="F77" s="16">
        <f t="shared" si="3"/>
        <v>2340531.46</v>
      </c>
      <c r="G77" s="45">
        <f t="shared" si="4"/>
        <v>2.3745374120702373E-4</v>
      </c>
      <c r="I77" s="16"/>
    </row>
    <row r="78" spans="1:13">
      <c r="A78" t="s">
        <v>121</v>
      </c>
      <c r="B78" t="s">
        <v>494</v>
      </c>
      <c r="C78" s="37">
        <v>1475968</v>
      </c>
      <c r="D78" s="37">
        <v>1595696</v>
      </c>
      <c r="E78" s="37">
        <v>1663945.29</v>
      </c>
      <c r="F78" s="16">
        <f t="shared" si="3"/>
        <v>1609865.9783333335</v>
      </c>
      <c r="G78" s="45">
        <f t="shared" si="4"/>
        <v>1.6332559759617819E-4</v>
      </c>
      <c r="I78" s="16"/>
    </row>
    <row r="79" spans="1:13" ht="12.75" customHeight="1">
      <c r="A79" t="s">
        <v>122</v>
      </c>
      <c r="B79" t="s">
        <v>123</v>
      </c>
      <c r="C79" s="37">
        <v>6498635</v>
      </c>
      <c r="D79" s="37">
        <v>6317353</v>
      </c>
      <c r="E79" s="37">
        <v>6916934</v>
      </c>
      <c r="F79" s="16">
        <f t="shared" si="3"/>
        <v>6647357.166666667</v>
      </c>
      <c r="G79" s="45">
        <f t="shared" si="4"/>
        <v>6.7439376711660236E-4</v>
      </c>
      <c r="I79" s="16"/>
    </row>
    <row r="80" spans="1:13">
      <c r="A80" t="s">
        <v>477</v>
      </c>
      <c r="B80" t="s">
        <v>530</v>
      </c>
      <c r="C80" s="37">
        <v>401014.57</v>
      </c>
      <c r="D80" s="37">
        <v>409051.46</v>
      </c>
      <c r="E80" s="37">
        <v>311907.31</v>
      </c>
      <c r="F80" s="16">
        <f t="shared" si="3"/>
        <v>359139.90333333332</v>
      </c>
      <c r="G80" s="45">
        <f t="shared" si="4"/>
        <v>3.6435790383791232E-5</v>
      </c>
      <c r="I80" s="16"/>
    </row>
    <row r="81" spans="1:11">
      <c r="A81" t="s">
        <v>124</v>
      </c>
      <c r="B81" t="s">
        <v>488</v>
      </c>
      <c r="C81" s="37">
        <v>9780322</v>
      </c>
      <c r="D81" s="37">
        <v>9963850</v>
      </c>
      <c r="E81" s="37">
        <v>9918894.0600000005</v>
      </c>
      <c r="F81" s="16">
        <f t="shared" si="3"/>
        <v>9910784.0299999993</v>
      </c>
      <c r="G81" s="45">
        <f t="shared" si="4"/>
        <v>1.0054779379971776E-3</v>
      </c>
      <c r="I81" s="16"/>
    </row>
    <row r="82" spans="1:11" ht="12.75" customHeight="1">
      <c r="A82" t="s">
        <v>125</v>
      </c>
      <c r="B82" t="s">
        <v>126</v>
      </c>
      <c r="C82" s="37">
        <v>259763.9</v>
      </c>
      <c r="D82" s="37">
        <v>2592412</v>
      </c>
      <c r="E82" s="37">
        <v>2770009.64</v>
      </c>
      <c r="F82" s="16">
        <f t="shared" si="3"/>
        <v>2292436.1366666667</v>
      </c>
      <c r="G82" s="45">
        <f t="shared" si="4"/>
        <v>2.3257433041710791E-4</v>
      </c>
      <c r="I82" s="16"/>
    </row>
    <row r="83" spans="1:11">
      <c r="A83" t="s">
        <v>127</v>
      </c>
      <c r="B83" t="s">
        <v>531</v>
      </c>
      <c r="C83" s="37">
        <v>6828681</v>
      </c>
      <c r="D83" s="37">
        <v>6584442</v>
      </c>
      <c r="E83" s="37">
        <v>6857752</v>
      </c>
      <c r="F83" s="16">
        <f t="shared" si="3"/>
        <v>6761803.5</v>
      </c>
      <c r="G83" s="45">
        <f t="shared" si="4"/>
        <v>6.8600468133923193E-4</v>
      </c>
      <c r="I83" s="16"/>
    </row>
    <row r="84" spans="1:11">
      <c r="A84" t="s">
        <v>128</v>
      </c>
      <c r="B84" t="s">
        <v>129</v>
      </c>
      <c r="C84" s="37">
        <v>645480.01</v>
      </c>
      <c r="D84" s="37">
        <v>553791.26</v>
      </c>
      <c r="E84" s="37">
        <v>631049</v>
      </c>
      <c r="F84" s="16">
        <f t="shared" si="3"/>
        <v>607701.58833333338</v>
      </c>
      <c r="G84" s="45">
        <f t="shared" si="4"/>
        <v>6.1653098090465574E-5</v>
      </c>
      <c r="I84" s="16"/>
    </row>
    <row r="85" spans="1:11">
      <c r="A85" s="42" t="s">
        <v>576</v>
      </c>
      <c r="B85" s="42" t="s">
        <v>577</v>
      </c>
      <c r="C85" s="37">
        <v>643240</v>
      </c>
      <c r="D85" s="37">
        <v>687884.26</v>
      </c>
      <c r="E85" s="37">
        <v>743514</v>
      </c>
      <c r="F85" s="16">
        <f>IF(C85&gt;0,(+C85+(D85*2)+(E85*3))/6,IF(D85&gt;0,((D85*2)+(E85*3))/5,E85))</f>
        <v>708258.41999999993</v>
      </c>
      <c r="G85" s="45">
        <f t="shared" si="4"/>
        <v>7.1854881869597048E-5</v>
      </c>
      <c r="I85" s="16"/>
    </row>
    <row r="86" spans="1:11">
      <c r="A86" t="s">
        <v>130</v>
      </c>
      <c r="B86" t="s">
        <v>131</v>
      </c>
      <c r="C86" s="37">
        <v>589956</v>
      </c>
      <c r="D86" s="37">
        <v>576931.51</v>
      </c>
      <c r="E86" s="37">
        <v>555169</v>
      </c>
      <c r="F86" s="16">
        <f t="shared" si="3"/>
        <v>568221.0033333333</v>
      </c>
      <c r="G86" s="45">
        <f t="shared" si="4"/>
        <v>5.7647677623572168E-5</v>
      </c>
      <c r="I86" s="16"/>
    </row>
    <row r="87" spans="1:11">
      <c r="A87" t="s">
        <v>132</v>
      </c>
      <c r="B87" t="s">
        <v>133</v>
      </c>
      <c r="C87" s="37">
        <v>328858</v>
      </c>
      <c r="D87" s="37">
        <v>308980</v>
      </c>
      <c r="E87" s="37">
        <v>334101</v>
      </c>
      <c r="F87" s="16">
        <f t="shared" si="3"/>
        <v>324853.5</v>
      </c>
      <c r="G87" s="45">
        <f t="shared" si="4"/>
        <v>3.2957334792327843E-5</v>
      </c>
      <c r="I87" s="16"/>
    </row>
    <row r="88" spans="1:11">
      <c r="A88" t="s">
        <v>134</v>
      </c>
      <c r="B88" t="s">
        <v>135</v>
      </c>
      <c r="C88" s="37">
        <v>5239186.05</v>
      </c>
      <c r="D88" s="37">
        <v>5653433.4299999997</v>
      </c>
      <c r="E88" s="37">
        <v>5243902</v>
      </c>
      <c r="F88" s="16">
        <f t="shared" si="3"/>
        <v>5379626.4850000003</v>
      </c>
      <c r="G88" s="45">
        <f t="shared" si="4"/>
        <v>5.4577879297535304E-4</v>
      </c>
      <c r="I88" s="16"/>
    </row>
    <row r="89" spans="1:11">
      <c r="A89" s="42" t="s">
        <v>136</v>
      </c>
      <c r="B89" s="42" t="s">
        <v>137</v>
      </c>
      <c r="C89" s="37">
        <v>1600453990.73</v>
      </c>
      <c r="D89" s="37">
        <v>1434802594.24</v>
      </c>
      <c r="E89" s="37">
        <v>1482504550.1300001</v>
      </c>
      <c r="F89" s="16">
        <f t="shared" si="3"/>
        <v>1486262138.2666667</v>
      </c>
      <c r="G89" s="45">
        <f t="shared" si="4"/>
        <v>0.15078562761372616</v>
      </c>
      <c r="I89" s="16"/>
    </row>
    <row r="90" spans="1:11">
      <c r="A90" t="s">
        <v>138</v>
      </c>
      <c r="B90" t="s">
        <v>480</v>
      </c>
      <c r="C90" s="37">
        <v>569082083.45000005</v>
      </c>
      <c r="D90" s="37">
        <v>608068811.86000228</v>
      </c>
      <c r="E90" s="37">
        <v>625610635</v>
      </c>
      <c r="F90" s="16">
        <f t="shared" si="3"/>
        <v>610341935.36166751</v>
      </c>
      <c r="G90" s="45">
        <f t="shared" si="4"/>
        <v>6.1920968995291099E-2</v>
      </c>
      <c r="I90" s="16"/>
      <c r="J90" s="72"/>
      <c r="K90" s="72"/>
    </row>
    <row r="91" spans="1:11">
      <c r="A91" t="s">
        <v>139</v>
      </c>
      <c r="B91" t="s">
        <v>140</v>
      </c>
      <c r="C91" s="37">
        <v>1020045</v>
      </c>
      <c r="D91" s="37">
        <v>1040538</v>
      </c>
      <c r="E91" s="37">
        <v>1071935</v>
      </c>
      <c r="F91" s="16">
        <f t="shared" si="3"/>
        <v>1052821</v>
      </c>
      <c r="G91" s="45">
        <f t="shared" si="4"/>
        <v>1.0681176029623628E-4</v>
      </c>
      <c r="I91" s="16"/>
    </row>
    <row r="92" spans="1:11">
      <c r="A92" t="s">
        <v>479</v>
      </c>
      <c r="B92" t="s">
        <v>484</v>
      </c>
      <c r="C92" s="37">
        <v>71132609.109999999</v>
      </c>
      <c r="D92" s="37">
        <v>141998504.63</v>
      </c>
      <c r="E92" s="37">
        <v>154756209.21000001</v>
      </c>
      <c r="F92" s="16">
        <f t="shared" si="3"/>
        <v>136566374.33333334</v>
      </c>
      <c r="G92" s="45">
        <f t="shared" si="4"/>
        <v>1.3855056880341554E-2</v>
      </c>
      <c r="I92" s="16"/>
    </row>
    <row r="93" spans="1:11">
      <c r="A93" t="s">
        <v>501</v>
      </c>
      <c r="B93" t="s">
        <v>542</v>
      </c>
      <c r="C93" s="37">
        <v>3636161.15</v>
      </c>
      <c r="D93" s="37">
        <v>3805899.52</v>
      </c>
      <c r="E93" s="37">
        <v>3563722.67</v>
      </c>
      <c r="F93" s="16">
        <f t="shared" si="3"/>
        <v>3656521.3666666667</v>
      </c>
      <c r="G93" s="45">
        <f t="shared" si="4"/>
        <v>3.7096475444018149E-4</v>
      </c>
      <c r="I93" s="16"/>
    </row>
    <row r="94" spans="1:11">
      <c r="A94" t="s">
        <v>141</v>
      </c>
      <c r="B94" t="s">
        <v>142</v>
      </c>
      <c r="C94" s="37">
        <v>32711894</v>
      </c>
      <c r="D94" s="37">
        <v>35288849.890000068</v>
      </c>
      <c r="E94" s="37">
        <v>35628650.459999889</v>
      </c>
      <c r="F94" s="16">
        <f t="shared" si="3"/>
        <v>35029257.526666634</v>
      </c>
      <c r="G94" s="45">
        <f t="shared" si="4"/>
        <v>3.5538203154130161E-3</v>
      </c>
      <c r="I94" s="16"/>
      <c r="J94" s="72"/>
      <c r="K94" s="72"/>
    </row>
    <row r="95" spans="1:11">
      <c r="A95" t="s">
        <v>143</v>
      </c>
      <c r="B95" t="s">
        <v>144</v>
      </c>
      <c r="C95" s="37">
        <v>9314486</v>
      </c>
      <c r="D95" s="37">
        <v>9615146</v>
      </c>
      <c r="E95" s="37">
        <v>10218524</v>
      </c>
      <c r="F95" s="16">
        <f t="shared" si="3"/>
        <v>9866725</v>
      </c>
      <c r="G95" s="45">
        <f t="shared" si="4"/>
        <v>1.0010080209350706E-3</v>
      </c>
      <c r="I95" s="16"/>
    </row>
    <row r="96" spans="1:11">
      <c r="A96" t="s">
        <v>145</v>
      </c>
      <c r="B96" t="s">
        <v>146</v>
      </c>
      <c r="C96" s="37">
        <v>828049</v>
      </c>
      <c r="D96" s="37">
        <v>834159</v>
      </c>
      <c r="E96" s="37">
        <v>975647.42</v>
      </c>
      <c r="F96" s="16">
        <f t="shared" si="3"/>
        <v>903884.87666666659</v>
      </c>
      <c r="G96" s="45">
        <f t="shared" si="4"/>
        <v>9.1701756311769134E-5</v>
      </c>
      <c r="I96" s="16"/>
    </row>
    <row r="97" spans="1:11" ht="12.75" customHeight="1">
      <c r="A97" t="s">
        <v>147</v>
      </c>
      <c r="B97" t="s">
        <v>148</v>
      </c>
      <c r="C97" s="37">
        <v>20694171</v>
      </c>
      <c r="D97" s="37">
        <v>20331174</v>
      </c>
      <c r="E97" s="37">
        <v>21466688</v>
      </c>
      <c r="F97" s="16">
        <f t="shared" si="3"/>
        <v>20959430.5</v>
      </c>
      <c r="G97" s="45">
        <f t="shared" si="4"/>
        <v>2.1263953383449073E-3</v>
      </c>
      <c r="I97" s="16"/>
    </row>
    <row r="98" spans="1:11">
      <c r="A98" t="s">
        <v>149</v>
      </c>
      <c r="B98" t="s">
        <v>474</v>
      </c>
      <c r="C98" s="37">
        <v>163767249</v>
      </c>
      <c r="D98" s="37">
        <v>161999120</v>
      </c>
      <c r="E98" s="37">
        <v>165967987</v>
      </c>
      <c r="F98" s="16">
        <f t="shared" si="3"/>
        <v>164278241.66666666</v>
      </c>
      <c r="G98" s="45">
        <f t="shared" si="4"/>
        <v>1.666650662438076E-2</v>
      </c>
      <c r="I98" s="16"/>
      <c r="J98" s="72"/>
      <c r="K98" s="72"/>
    </row>
    <row r="99" spans="1:11">
      <c r="A99" t="s">
        <v>150</v>
      </c>
      <c r="B99" t="s">
        <v>532</v>
      </c>
      <c r="C99" s="37">
        <v>3963163.02</v>
      </c>
      <c r="D99" s="37">
        <v>4008001.21</v>
      </c>
      <c r="E99" s="37">
        <v>4026552.3</v>
      </c>
      <c r="F99" s="16">
        <f t="shared" si="3"/>
        <v>4009803.7233333327</v>
      </c>
      <c r="G99" s="45">
        <f t="shared" si="4"/>
        <v>4.0680627963503356E-4</v>
      </c>
      <c r="I99" s="16"/>
    </row>
    <row r="100" spans="1:11">
      <c r="A100" t="s">
        <v>504</v>
      </c>
      <c r="B100" t="s">
        <v>505</v>
      </c>
      <c r="C100" s="37">
        <v>38585639</v>
      </c>
      <c r="D100" s="37">
        <v>38306080</v>
      </c>
      <c r="E100" s="37">
        <v>39271209.200000003</v>
      </c>
      <c r="F100" s="16">
        <f t="shared" si="3"/>
        <v>38835237.766666673</v>
      </c>
      <c r="G100" s="45">
        <f t="shared" si="4"/>
        <v>3.9399481083494184E-3</v>
      </c>
      <c r="I100" s="16"/>
    </row>
    <row r="101" spans="1:11">
      <c r="A101" s="31" t="s">
        <v>547</v>
      </c>
      <c r="B101" t="s">
        <v>548</v>
      </c>
      <c r="C101" s="37">
        <v>115902034</v>
      </c>
      <c r="D101" s="37">
        <v>109917177</v>
      </c>
      <c r="E101" s="37">
        <v>108034049</v>
      </c>
      <c r="F101" s="16">
        <f t="shared" si="3"/>
        <v>109973089.16666667</v>
      </c>
      <c r="G101" s="45">
        <f t="shared" ref="G101:G132" si="5">+F101/$F$263</f>
        <v>1.115709055870525E-2</v>
      </c>
      <c r="I101" s="16"/>
    </row>
    <row r="102" spans="1:11">
      <c r="A102" t="s">
        <v>151</v>
      </c>
      <c r="B102" t="s">
        <v>152</v>
      </c>
      <c r="C102" s="37">
        <v>1552014578</v>
      </c>
      <c r="D102" s="37">
        <v>1481504655</v>
      </c>
      <c r="E102" s="37">
        <v>1483340689</v>
      </c>
      <c r="F102" s="16">
        <f t="shared" si="3"/>
        <v>1494174325.8333333</v>
      </c>
      <c r="G102" s="45">
        <f t="shared" si="5"/>
        <v>0.15158834211295219</v>
      </c>
      <c r="I102" s="16"/>
    </row>
    <row r="103" spans="1:11">
      <c r="A103" t="s">
        <v>509</v>
      </c>
      <c r="B103" t="s">
        <v>508</v>
      </c>
      <c r="C103" s="37">
        <v>52354097</v>
      </c>
      <c r="D103" s="37">
        <v>49826568</v>
      </c>
      <c r="E103" s="37">
        <v>49657742</v>
      </c>
      <c r="F103" s="16">
        <f t="shared" si="3"/>
        <v>50163409.833333336</v>
      </c>
      <c r="G103" s="45">
        <f t="shared" si="5"/>
        <v>5.0892241955278836E-3</v>
      </c>
      <c r="I103" s="16"/>
    </row>
    <row r="104" spans="1:11">
      <c r="A104" t="s">
        <v>153</v>
      </c>
      <c r="B104" t="s">
        <v>154</v>
      </c>
      <c r="C104" s="37">
        <v>65730712</v>
      </c>
      <c r="D104" s="37">
        <v>67491319</v>
      </c>
      <c r="E104" s="37">
        <v>75744467</v>
      </c>
      <c r="F104" s="16">
        <f t="shared" si="3"/>
        <v>71324458.5</v>
      </c>
      <c r="G104" s="45">
        <f t="shared" si="5"/>
        <v>7.2360742847652664E-3</v>
      </c>
      <c r="I104" s="16"/>
    </row>
    <row r="105" spans="1:11">
      <c r="A105" t="s">
        <v>155</v>
      </c>
      <c r="B105" t="s">
        <v>156</v>
      </c>
      <c r="C105" s="37">
        <v>69538198.099999994</v>
      </c>
      <c r="D105" s="37">
        <v>72735653.870000005</v>
      </c>
      <c r="E105" s="37">
        <v>79122583.329999998</v>
      </c>
      <c r="F105" s="16">
        <f t="shared" si="3"/>
        <v>75396209.305000007</v>
      </c>
      <c r="G105" s="45">
        <f t="shared" si="5"/>
        <v>7.6491652764624947E-3</v>
      </c>
      <c r="I105" s="16"/>
    </row>
    <row r="106" spans="1:11" ht="12.75" customHeight="1">
      <c r="A106" t="s">
        <v>157</v>
      </c>
      <c r="B106" t="s">
        <v>158</v>
      </c>
      <c r="C106" s="37">
        <v>77315741</v>
      </c>
      <c r="D106" s="37">
        <v>79091246</v>
      </c>
      <c r="E106" s="37">
        <v>79940741</v>
      </c>
      <c r="F106" s="16">
        <f t="shared" si="3"/>
        <v>79220076</v>
      </c>
      <c r="G106" s="45">
        <f t="shared" si="5"/>
        <v>8.037107702412491E-3</v>
      </c>
      <c r="I106" s="16"/>
    </row>
    <row r="107" spans="1:11">
      <c r="A107" t="s">
        <v>159</v>
      </c>
      <c r="B107" t="s">
        <v>160</v>
      </c>
      <c r="C107" s="37">
        <v>486311127</v>
      </c>
      <c r="D107" s="37">
        <v>493219154.06</v>
      </c>
      <c r="E107" s="37">
        <v>521535431</v>
      </c>
      <c r="F107" s="16">
        <f t="shared" si="3"/>
        <v>506225954.68666667</v>
      </c>
      <c r="G107" s="45">
        <f t="shared" si="5"/>
        <v>5.1358099171393438E-2</v>
      </c>
      <c r="I107" s="16"/>
      <c r="J107" s="72"/>
      <c r="K107" s="72"/>
    </row>
    <row r="108" spans="1:11">
      <c r="A108" t="s">
        <v>161</v>
      </c>
      <c r="B108" t="s">
        <v>162</v>
      </c>
      <c r="C108" s="37">
        <v>110920013.48999999</v>
      </c>
      <c r="D108" s="37">
        <v>113364749.25</v>
      </c>
      <c r="E108" s="37">
        <v>117803691.06999999</v>
      </c>
      <c r="F108" s="16">
        <f t="shared" si="3"/>
        <v>115176764.2</v>
      </c>
      <c r="G108" s="45">
        <f t="shared" si="5"/>
        <v>1.1685018563864634E-2</v>
      </c>
      <c r="I108" s="16"/>
    </row>
    <row r="109" spans="1:11">
      <c r="A109" t="s">
        <v>163</v>
      </c>
      <c r="B109" t="s">
        <v>164</v>
      </c>
      <c r="C109" s="37">
        <v>395359791.26999998</v>
      </c>
      <c r="D109" s="37">
        <v>401379603.23000002</v>
      </c>
      <c r="E109" s="37">
        <v>416650431.23000002</v>
      </c>
      <c r="F109" s="16">
        <f t="shared" si="3"/>
        <v>408011715.23666668</v>
      </c>
      <c r="G109" s="45">
        <f t="shared" si="5"/>
        <v>4.139397820324163E-2</v>
      </c>
      <c r="I109" s="16"/>
    </row>
    <row r="110" spans="1:11">
      <c r="A110" t="s">
        <v>165</v>
      </c>
      <c r="B110" t="s">
        <v>166</v>
      </c>
      <c r="C110" s="37">
        <v>96164944</v>
      </c>
      <c r="D110" s="37">
        <v>95482713</v>
      </c>
      <c r="E110" s="37">
        <v>95693391</v>
      </c>
      <c r="F110" s="16">
        <f t="shared" si="3"/>
        <v>95701757.166666672</v>
      </c>
      <c r="G110" s="45">
        <f t="shared" si="5"/>
        <v>9.7092223145383814E-3</v>
      </c>
      <c r="I110" s="16"/>
    </row>
    <row r="111" spans="1:11">
      <c r="A111" t="s">
        <v>167</v>
      </c>
      <c r="B111" t="s">
        <v>168</v>
      </c>
      <c r="C111" s="37">
        <v>41536057.880000003</v>
      </c>
      <c r="D111" s="37">
        <v>42467837.079999998</v>
      </c>
      <c r="E111" s="37">
        <v>43462366.240000002</v>
      </c>
      <c r="F111" s="16">
        <f t="shared" si="3"/>
        <v>42809805.126666665</v>
      </c>
      <c r="G111" s="45">
        <f t="shared" si="5"/>
        <v>4.3431795561810664E-3</v>
      </c>
      <c r="I111" s="16"/>
    </row>
    <row r="112" spans="1:11">
      <c r="A112" t="s">
        <v>169</v>
      </c>
      <c r="B112" t="s">
        <v>170</v>
      </c>
      <c r="C112" s="37">
        <v>47416977.619999997</v>
      </c>
      <c r="D112" s="37">
        <v>50057639.890000001</v>
      </c>
      <c r="E112" s="37">
        <v>51388910</v>
      </c>
      <c r="F112" s="16">
        <f t="shared" si="3"/>
        <v>50283164.566666663</v>
      </c>
      <c r="G112" s="45">
        <f t="shared" si="5"/>
        <v>5.1013736624089005E-3</v>
      </c>
      <c r="I112" s="16"/>
    </row>
    <row r="113" spans="1:11">
      <c r="A113" t="s">
        <v>171</v>
      </c>
      <c r="B113" t="s">
        <v>533</v>
      </c>
      <c r="C113" s="37">
        <v>326939027</v>
      </c>
      <c r="D113" s="37">
        <v>336782815</v>
      </c>
      <c r="E113" s="37">
        <v>349038633</v>
      </c>
      <c r="F113" s="16">
        <f t="shared" si="3"/>
        <v>341270092.66666669</v>
      </c>
      <c r="G113" s="45">
        <f t="shared" si="5"/>
        <v>3.4622845986341785E-2</v>
      </c>
      <c r="I113" s="16"/>
    </row>
    <row r="114" spans="1:11">
      <c r="A114" t="s">
        <v>172</v>
      </c>
      <c r="B114" t="s">
        <v>173</v>
      </c>
      <c r="C114" s="37">
        <v>282796227</v>
      </c>
      <c r="D114" s="37">
        <v>300327313.36000001</v>
      </c>
      <c r="E114" s="37">
        <v>320198514.81</v>
      </c>
      <c r="F114" s="16">
        <f t="shared" si="3"/>
        <v>307341066.35833335</v>
      </c>
      <c r="G114" s="45">
        <f t="shared" si="5"/>
        <v>3.118064733611502E-2</v>
      </c>
      <c r="I114" s="16"/>
    </row>
    <row r="115" spans="1:11">
      <c r="A115" t="s">
        <v>174</v>
      </c>
      <c r="B115" t="s">
        <v>175</v>
      </c>
      <c r="C115" s="37">
        <v>148379534.63999999</v>
      </c>
      <c r="D115" s="37">
        <v>153347335.49000001</v>
      </c>
      <c r="E115" s="37">
        <v>161175831</v>
      </c>
      <c r="F115" s="16">
        <f t="shared" si="3"/>
        <v>156433616.43666667</v>
      </c>
      <c r="G115" s="45">
        <f t="shared" si="5"/>
        <v>1.5870646521209786E-2</v>
      </c>
      <c r="I115" s="16"/>
    </row>
    <row r="116" spans="1:11">
      <c r="A116" t="s">
        <v>176</v>
      </c>
      <c r="B116" s="31" t="s">
        <v>553</v>
      </c>
      <c r="C116" s="37">
        <v>260215486</v>
      </c>
      <c r="D116" s="37">
        <v>286572954.5</v>
      </c>
      <c r="E116" s="37">
        <v>294851313.32999998</v>
      </c>
      <c r="F116" s="16">
        <f t="shared" si="3"/>
        <v>286319222.49833333</v>
      </c>
      <c r="G116" s="45">
        <f t="shared" si="5"/>
        <v>2.904791998041141E-2</v>
      </c>
      <c r="I116" s="16"/>
    </row>
    <row r="117" spans="1:11">
      <c r="A117" t="s">
        <v>177</v>
      </c>
      <c r="B117" t="s">
        <v>178</v>
      </c>
      <c r="C117" s="37">
        <v>96518517</v>
      </c>
      <c r="D117" s="37">
        <v>97895929</v>
      </c>
      <c r="E117" s="37">
        <v>101387671</v>
      </c>
      <c r="F117" s="16">
        <f t="shared" si="3"/>
        <v>99412231.333333328</v>
      </c>
      <c r="G117" s="45">
        <f t="shared" si="5"/>
        <v>1.0085660737855712E-2</v>
      </c>
      <c r="I117" s="16"/>
    </row>
    <row r="118" spans="1:11">
      <c r="A118" s="54" t="s">
        <v>179</v>
      </c>
      <c r="B118" s="54" t="s">
        <v>180</v>
      </c>
      <c r="C118" s="55">
        <v>24159098</v>
      </c>
      <c r="D118" s="55">
        <v>22852481</v>
      </c>
      <c r="E118" s="37">
        <v>22370093</v>
      </c>
      <c r="F118" s="16">
        <f t="shared" si="3"/>
        <v>22829056.5</v>
      </c>
      <c r="G118" s="45">
        <f t="shared" si="5"/>
        <v>2.3160743475550303E-3</v>
      </c>
      <c r="I118" s="16"/>
    </row>
    <row r="119" spans="1:11">
      <c r="A119" t="s">
        <v>181</v>
      </c>
      <c r="B119" t="s">
        <v>534</v>
      </c>
      <c r="C119" s="37">
        <v>4837707.09</v>
      </c>
      <c r="D119" s="37">
        <v>6006322.1900000004</v>
      </c>
      <c r="E119" s="37">
        <v>6816754.3600000003</v>
      </c>
      <c r="F119" s="16">
        <f t="shared" si="3"/>
        <v>6216769.0916666659</v>
      </c>
      <c r="G119" s="45">
        <f t="shared" si="5"/>
        <v>6.3070935138656093E-4</v>
      </c>
      <c r="I119" s="16"/>
    </row>
    <row r="120" spans="1:11">
      <c r="A120" t="s">
        <v>182</v>
      </c>
      <c r="B120" t="s">
        <v>183</v>
      </c>
      <c r="C120" s="37">
        <v>67128076.010000005</v>
      </c>
      <c r="D120" s="37">
        <v>64282952.640000001</v>
      </c>
      <c r="E120" s="37">
        <v>62697802</v>
      </c>
      <c r="F120" s="16">
        <f t="shared" si="3"/>
        <v>63964564.548333339</v>
      </c>
      <c r="G120" s="45">
        <f t="shared" si="5"/>
        <v>6.4893915831748354E-3</v>
      </c>
      <c r="I120" s="16"/>
    </row>
    <row r="121" spans="1:11">
      <c r="A121" t="s">
        <v>184</v>
      </c>
      <c r="B121" t="s">
        <v>185</v>
      </c>
      <c r="C121" s="37">
        <v>107867879.95999999</v>
      </c>
      <c r="D121" s="37">
        <v>105471829</v>
      </c>
      <c r="E121" s="37">
        <v>104634042</v>
      </c>
      <c r="F121" s="16">
        <f t="shared" si="3"/>
        <v>105452277.32666667</v>
      </c>
      <c r="G121" s="45">
        <f t="shared" si="5"/>
        <v>1.0698441015621984E-2</v>
      </c>
      <c r="I121" s="16"/>
    </row>
    <row r="122" spans="1:11">
      <c r="A122" t="s">
        <v>186</v>
      </c>
      <c r="B122" t="s">
        <v>535</v>
      </c>
      <c r="C122" s="37">
        <v>27420016</v>
      </c>
      <c r="D122" s="37">
        <v>27010226</v>
      </c>
      <c r="E122" s="37">
        <v>27367679</v>
      </c>
      <c r="F122" s="16">
        <f t="shared" si="3"/>
        <v>27257250.833333332</v>
      </c>
      <c r="G122" s="45">
        <f t="shared" si="5"/>
        <v>2.7653275745301307E-3</v>
      </c>
      <c r="I122" s="16"/>
    </row>
    <row r="123" spans="1:11">
      <c r="A123" t="s">
        <v>475</v>
      </c>
      <c r="B123" t="s">
        <v>476</v>
      </c>
      <c r="C123" s="37">
        <v>37895789.82</v>
      </c>
      <c r="D123" s="37">
        <v>34847981</v>
      </c>
      <c r="E123" s="37">
        <v>33118661</v>
      </c>
      <c r="F123" s="16">
        <f t="shared" si="3"/>
        <v>34491289.136666663</v>
      </c>
      <c r="G123" s="45">
        <f t="shared" si="5"/>
        <v>3.4992418536235674E-3</v>
      </c>
      <c r="I123" s="16"/>
      <c r="J123" s="71"/>
      <c r="K123" s="71"/>
    </row>
    <row r="124" spans="1:11" ht="12.75" customHeight="1">
      <c r="A124" t="s">
        <v>187</v>
      </c>
      <c r="B124" t="s">
        <v>495</v>
      </c>
      <c r="C124" s="37">
        <v>21573485</v>
      </c>
      <c r="D124" s="37">
        <v>20113418.43</v>
      </c>
      <c r="E124" s="37">
        <v>19482905</v>
      </c>
      <c r="F124" s="16">
        <f t="shared" si="3"/>
        <v>20041506.143333334</v>
      </c>
      <c r="G124" s="45">
        <f t="shared" si="5"/>
        <v>2.0332692358504124E-3</v>
      </c>
      <c r="I124" s="16"/>
    </row>
    <row r="125" spans="1:11">
      <c r="A125" t="s">
        <v>188</v>
      </c>
      <c r="B125" t="s">
        <v>189</v>
      </c>
      <c r="C125" s="37">
        <v>22615262</v>
      </c>
      <c r="D125" s="37">
        <v>22572304.359999999</v>
      </c>
      <c r="E125" s="37">
        <v>23483799.879999999</v>
      </c>
      <c r="F125" s="16">
        <f t="shared" si="3"/>
        <v>23035211.72666667</v>
      </c>
      <c r="G125" s="45">
        <f t="shared" si="5"/>
        <v>2.3369893964137983E-3</v>
      </c>
      <c r="I125" s="16"/>
    </row>
    <row r="126" spans="1:11">
      <c r="A126" t="s">
        <v>545</v>
      </c>
      <c r="B126" t="s">
        <v>546</v>
      </c>
      <c r="C126" s="37">
        <v>17089181.600000001</v>
      </c>
      <c r="D126" s="37">
        <v>23107231</v>
      </c>
      <c r="E126" s="37">
        <v>26471262.559999999</v>
      </c>
      <c r="F126" s="16">
        <f t="shared" si="3"/>
        <v>23786238.546666667</v>
      </c>
      <c r="G126" s="45">
        <f t="shared" si="5"/>
        <v>2.4131832571687452E-3</v>
      </c>
      <c r="I126" s="16"/>
    </row>
    <row r="127" spans="1:11" s="42" customFormat="1" ht="12.75" customHeight="1">
      <c r="A127" s="44" t="s">
        <v>565</v>
      </c>
      <c r="B127" s="44" t="s">
        <v>559</v>
      </c>
      <c r="C127" s="37">
        <v>128652283</v>
      </c>
      <c r="D127" s="37">
        <v>132931718</v>
      </c>
      <c r="E127" s="37">
        <v>138928148</v>
      </c>
      <c r="F127" s="16">
        <f t="shared" si="3"/>
        <v>135216693.83333334</v>
      </c>
      <c r="G127" s="45">
        <f t="shared" si="5"/>
        <v>1.3718127858178714E-2</v>
      </c>
      <c r="I127" s="16"/>
      <c r="J127" s="64"/>
      <c r="K127" s="64"/>
    </row>
    <row r="128" spans="1:11" ht="12.75" customHeight="1">
      <c r="A128" t="s">
        <v>190</v>
      </c>
      <c r="B128" t="s">
        <v>191</v>
      </c>
      <c r="C128" s="37">
        <v>16193865</v>
      </c>
      <c r="D128" s="37">
        <v>16597618</v>
      </c>
      <c r="E128" s="37">
        <v>17237621</v>
      </c>
      <c r="F128" s="16">
        <f t="shared" si="3"/>
        <v>16850327.333333332</v>
      </c>
      <c r="G128" s="45">
        <f t="shared" si="5"/>
        <v>1.7095148406434885E-3</v>
      </c>
      <c r="I128" s="16"/>
    </row>
    <row r="129" spans="1:11" ht="12.75" customHeight="1">
      <c r="A129" t="s">
        <v>192</v>
      </c>
      <c r="B129" t="s">
        <v>536</v>
      </c>
      <c r="C129" s="37">
        <v>8304642</v>
      </c>
      <c r="D129" s="37">
        <v>8460778</v>
      </c>
      <c r="E129" s="37">
        <v>8606482</v>
      </c>
      <c r="F129" s="16">
        <f t="shared" si="3"/>
        <v>8507607.333333334</v>
      </c>
      <c r="G129" s="45">
        <f t="shared" si="5"/>
        <v>8.6312157069673E-4</v>
      </c>
      <c r="I129" s="16"/>
    </row>
    <row r="130" spans="1:11" ht="12.75" customHeight="1">
      <c r="A130" t="s">
        <v>193</v>
      </c>
      <c r="B130" t="s">
        <v>194</v>
      </c>
      <c r="C130" s="37">
        <v>77397649</v>
      </c>
      <c r="D130" s="37">
        <v>80469665</v>
      </c>
      <c r="E130" s="37">
        <v>80990531</v>
      </c>
      <c r="F130" s="16">
        <f t="shared" si="3"/>
        <v>80218095.333333328</v>
      </c>
      <c r="G130" s="45">
        <f t="shared" si="5"/>
        <v>8.1383596738330913E-3</v>
      </c>
      <c r="I130" s="16"/>
    </row>
    <row r="131" spans="1:11" ht="12.75" customHeight="1">
      <c r="A131" t="s">
        <v>195</v>
      </c>
      <c r="B131" t="s">
        <v>537</v>
      </c>
      <c r="C131" s="37">
        <v>8152493.1699999999</v>
      </c>
      <c r="D131" s="37">
        <v>8343310.29</v>
      </c>
      <c r="E131" s="37">
        <v>8486513.8200000003</v>
      </c>
      <c r="F131" s="16">
        <f t="shared" si="3"/>
        <v>8383109.2016666671</v>
      </c>
      <c r="G131" s="45">
        <f t="shared" si="5"/>
        <v>8.5049087222385637E-4</v>
      </c>
      <c r="I131" s="16"/>
    </row>
    <row r="132" spans="1:11" ht="12.75" customHeight="1">
      <c r="A132" t="s">
        <v>196</v>
      </c>
      <c r="B132" t="s">
        <v>538</v>
      </c>
      <c r="C132" s="37">
        <v>10240427.58</v>
      </c>
      <c r="D132" s="37">
        <v>9114566.0700000003</v>
      </c>
      <c r="E132" s="37">
        <v>9406594.4800000004</v>
      </c>
      <c r="F132" s="16">
        <f t="shared" ref="F132:F195" si="6">IF(C132&gt;0,(+C132+(D132*2)+(E132*3))/6,IF(D132&gt;0,((D132*2)+(E132*3))/5,E132))</f>
        <v>9448223.8599999994</v>
      </c>
      <c r="G132" s="45">
        <f t="shared" si="5"/>
        <v>9.5854986000421742E-4</v>
      </c>
      <c r="I132" s="16"/>
    </row>
    <row r="133" spans="1:11" ht="12.75" customHeight="1">
      <c r="A133" t="s">
        <v>197</v>
      </c>
      <c r="B133" t="s">
        <v>496</v>
      </c>
      <c r="C133" s="37">
        <v>11594847</v>
      </c>
      <c r="D133" s="37">
        <v>11382938.550000001</v>
      </c>
      <c r="E133" s="37">
        <v>11697475</v>
      </c>
      <c r="F133" s="16">
        <f t="shared" si="6"/>
        <v>11575524.85</v>
      </c>
      <c r="G133" s="45">
        <f t="shared" ref="G133" si="7">+F133/$F$263</f>
        <v>1.1743707482861059E-3</v>
      </c>
      <c r="I133" s="16"/>
      <c r="J133" s="72"/>
      <c r="K133" s="72"/>
    </row>
    <row r="134" spans="1:11" ht="12.75" customHeight="1">
      <c r="A134" t="s">
        <v>198</v>
      </c>
      <c r="B134" t="s">
        <v>539</v>
      </c>
      <c r="C134" s="37">
        <v>162105755</v>
      </c>
      <c r="D134" s="37">
        <v>159690092</v>
      </c>
      <c r="E134" s="37">
        <v>165279829</v>
      </c>
      <c r="F134" s="16">
        <f t="shared" si="6"/>
        <v>162887571</v>
      </c>
      <c r="G134" s="45">
        <f t="shared" ref="G134:G197" si="8">+F134/$F$263</f>
        <v>1.652541903028926E-2</v>
      </c>
      <c r="I134" s="16"/>
    </row>
    <row r="135" spans="1:11" ht="12.75" customHeight="1">
      <c r="A135" t="s">
        <v>199</v>
      </c>
      <c r="B135" t="s">
        <v>200</v>
      </c>
      <c r="C135" s="37">
        <v>11186840.220000001</v>
      </c>
      <c r="D135" s="37">
        <v>11578707.039999999</v>
      </c>
      <c r="E135" s="37">
        <v>12220232.949999999</v>
      </c>
      <c r="F135" s="16">
        <f t="shared" si="6"/>
        <v>11834158.858333332</v>
      </c>
      <c r="G135" s="45">
        <f t="shared" si="8"/>
        <v>1.2006099225641217E-3</v>
      </c>
      <c r="I135" s="16"/>
    </row>
    <row r="136" spans="1:11" ht="12.75" customHeight="1">
      <c r="A136" t="s">
        <v>201</v>
      </c>
      <c r="B136" t="s">
        <v>202</v>
      </c>
      <c r="C136" s="37">
        <v>11803092.52</v>
      </c>
      <c r="D136" s="37">
        <v>11489240.640000001</v>
      </c>
      <c r="E136" s="37">
        <v>11981572.17</v>
      </c>
      <c r="F136" s="16">
        <f t="shared" si="6"/>
        <v>11787715.051666668</v>
      </c>
      <c r="G136" s="45">
        <f t="shared" si="8"/>
        <v>1.1958980629555799E-3</v>
      </c>
      <c r="I136" s="16"/>
    </row>
    <row r="137" spans="1:11" ht="12.75" customHeight="1">
      <c r="A137" t="s">
        <v>203</v>
      </c>
      <c r="B137" t="s">
        <v>204</v>
      </c>
      <c r="C137" s="37">
        <v>850160</v>
      </c>
      <c r="D137" s="37">
        <v>886776</v>
      </c>
      <c r="E137" s="37">
        <v>865439</v>
      </c>
      <c r="F137" s="16">
        <f t="shared" si="6"/>
        <v>870004.83333333337</v>
      </c>
      <c r="G137" s="45">
        <f t="shared" si="8"/>
        <v>8.8264527127182108E-5</v>
      </c>
      <c r="I137" s="16"/>
    </row>
    <row r="138" spans="1:11" ht="12.75" customHeight="1">
      <c r="A138" t="s">
        <v>205</v>
      </c>
      <c r="B138" t="s">
        <v>456</v>
      </c>
      <c r="C138" s="37">
        <v>811735</v>
      </c>
      <c r="D138" s="37">
        <v>780340</v>
      </c>
      <c r="E138" s="37">
        <v>741484</v>
      </c>
      <c r="F138" s="16">
        <f t="shared" si="6"/>
        <v>766144.5</v>
      </c>
      <c r="G138" s="45">
        <f t="shared" si="8"/>
        <v>7.7727593471520607E-5</v>
      </c>
      <c r="I138" s="16"/>
    </row>
    <row r="139" spans="1:11" ht="12.75" customHeight="1" outlineLevel="1">
      <c r="A139" t="s">
        <v>206</v>
      </c>
      <c r="B139" t="s">
        <v>207</v>
      </c>
      <c r="C139" s="37">
        <v>918255.00104856654</v>
      </c>
      <c r="D139" s="37">
        <v>845963.50296324515</v>
      </c>
      <c r="E139" s="37">
        <v>860382.19316718401</v>
      </c>
      <c r="F139" s="16">
        <f t="shared" si="6"/>
        <v>865221.43107943481</v>
      </c>
      <c r="G139" s="45">
        <f t="shared" si="8"/>
        <v>8.7779237020940039E-5</v>
      </c>
      <c r="I139" s="16"/>
    </row>
    <row r="140" spans="1:11" ht="12.75" customHeight="1" outlineLevel="1">
      <c r="A140" t="s">
        <v>208</v>
      </c>
      <c r="B140" t="s">
        <v>209</v>
      </c>
      <c r="C140" s="37">
        <v>212726.57894536978</v>
      </c>
      <c r="D140" s="37">
        <v>183657.57719028727</v>
      </c>
      <c r="E140" s="37">
        <v>182447.64796005888</v>
      </c>
      <c r="F140" s="16">
        <f t="shared" si="6"/>
        <v>187897.44620102015</v>
      </c>
      <c r="G140" s="45">
        <f t="shared" si="8"/>
        <v>1.9062743793957677E-5</v>
      </c>
      <c r="I140" s="16"/>
    </row>
    <row r="141" spans="1:11" ht="12.75" customHeight="1" outlineLevel="1">
      <c r="A141" t="s">
        <v>210</v>
      </c>
      <c r="B141" t="s">
        <v>211</v>
      </c>
      <c r="C141" s="37">
        <v>1328842.2400843173</v>
      </c>
      <c r="D141" s="37">
        <v>1265814.4226410938</v>
      </c>
      <c r="E141" s="37">
        <v>1150327.978696584</v>
      </c>
      <c r="F141" s="16">
        <f t="shared" si="6"/>
        <v>1218575.8369093763</v>
      </c>
      <c r="G141" s="45">
        <f t="shared" si="8"/>
        <v>1.2362807181348948E-4</v>
      </c>
      <c r="I141" s="16"/>
    </row>
    <row r="142" spans="1:11" ht="12.75" customHeight="1" outlineLevel="1">
      <c r="A142" t="s">
        <v>499</v>
      </c>
      <c r="B142" t="s">
        <v>497</v>
      </c>
      <c r="C142" s="37">
        <v>1038609.7358289351</v>
      </c>
      <c r="D142" s="37">
        <v>972077.23088597588</v>
      </c>
      <c r="E142" s="37">
        <v>979328.96421141841</v>
      </c>
      <c r="F142" s="16">
        <f t="shared" si="6"/>
        <v>986791.84837252367</v>
      </c>
      <c r="G142" s="45">
        <f t="shared" si="8"/>
        <v>1.0011291033389905E-4</v>
      </c>
      <c r="I142" s="16"/>
    </row>
    <row r="143" spans="1:11" ht="12.75" customHeight="1" outlineLevel="1">
      <c r="A143" t="s">
        <v>212</v>
      </c>
      <c r="B143" t="s">
        <v>213</v>
      </c>
      <c r="C143" s="37">
        <v>1265485.0062966521</v>
      </c>
      <c r="D143" s="37">
        <v>1278182.3411701783</v>
      </c>
      <c r="E143" s="37">
        <v>1157854.908605603</v>
      </c>
      <c r="F143" s="16">
        <f t="shared" si="6"/>
        <v>1215902.4024089696</v>
      </c>
      <c r="G143" s="45">
        <f t="shared" si="8"/>
        <v>1.2335684408814479E-4</v>
      </c>
      <c r="I143" s="16"/>
    </row>
    <row r="144" spans="1:11" ht="12.75" customHeight="1" outlineLevel="1">
      <c r="A144" t="s">
        <v>214</v>
      </c>
      <c r="B144" t="s">
        <v>215</v>
      </c>
      <c r="C144" s="37">
        <v>86065.394416661875</v>
      </c>
      <c r="D144" s="37">
        <v>88150.682938561687</v>
      </c>
      <c r="E144" s="37">
        <v>69305.849952644698</v>
      </c>
      <c r="F144" s="16">
        <f t="shared" si="6"/>
        <v>78380.718358619895</v>
      </c>
      <c r="G144" s="45">
        <f t="shared" si="8"/>
        <v>7.951952422270942E-6</v>
      </c>
      <c r="I144" s="16"/>
    </row>
    <row r="145" spans="1:9" ht="12.75" customHeight="1" outlineLevel="1">
      <c r="A145" t="s">
        <v>216</v>
      </c>
      <c r="B145" t="s">
        <v>217</v>
      </c>
      <c r="C145" s="37">
        <v>3497245.5839282861</v>
      </c>
      <c r="D145" s="37">
        <v>3339924.9432088034</v>
      </c>
      <c r="E145" s="37">
        <v>3234899.8934710193</v>
      </c>
      <c r="F145" s="16">
        <f t="shared" si="6"/>
        <v>3313632.5251264921</v>
      </c>
      <c r="G145" s="45">
        <f t="shared" si="8"/>
        <v>3.3617768166062704E-4</v>
      </c>
      <c r="I145" s="16"/>
    </row>
    <row r="146" spans="1:9" ht="12.75" customHeight="1" outlineLevel="1">
      <c r="A146" t="s">
        <v>218</v>
      </c>
      <c r="B146" t="s">
        <v>219</v>
      </c>
      <c r="C146" s="37">
        <v>19223474.075631455</v>
      </c>
      <c r="D146" s="37">
        <v>18029266.720529132</v>
      </c>
      <c r="E146" s="37">
        <v>18723011.786272705</v>
      </c>
      <c r="F146" s="16">
        <f t="shared" si="6"/>
        <v>18575173.812584639</v>
      </c>
      <c r="G146" s="45">
        <f t="shared" si="8"/>
        <v>1.8845055453212995E-3</v>
      </c>
      <c r="I146" s="16"/>
    </row>
    <row r="147" spans="1:9" ht="12.75" customHeight="1" outlineLevel="1">
      <c r="A147" t="s">
        <v>220</v>
      </c>
      <c r="B147" t="s">
        <v>221</v>
      </c>
      <c r="C147" s="37">
        <v>2775174.3586027566</v>
      </c>
      <c r="D147" s="37">
        <v>2819157.3498723358</v>
      </c>
      <c r="E147" s="37">
        <v>2814067.7161037205</v>
      </c>
      <c r="F147" s="16">
        <f t="shared" si="6"/>
        <v>2809282.0344430977</v>
      </c>
      <c r="G147" s="45">
        <f t="shared" si="8"/>
        <v>2.8500985378089832E-4</v>
      </c>
      <c r="I147" s="16"/>
    </row>
    <row r="148" spans="1:9" ht="12.75" customHeight="1" outlineLevel="1">
      <c r="A148" t="s">
        <v>222</v>
      </c>
      <c r="B148" t="s">
        <v>223</v>
      </c>
      <c r="C148" s="37">
        <v>3512552.222926137</v>
      </c>
      <c r="D148" s="37">
        <v>3532986.8990469407</v>
      </c>
      <c r="E148" s="37">
        <v>3466675.5447362498</v>
      </c>
      <c r="F148" s="16">
        <f t="shared" si="6"/>
        <v>3496425.4425381278</v>
      </c>
      <c r="G148" s="45">
        <f t="shared" si="8"/>
        <v>3.5472255612496744E-4</v>
      </c>
      <c r="I148" s="16"/>
    </row>
    <row r="149" spans="1:9" ht="12.75" customHeight="1" outlineLevel="1">
      <c r="A149" t="s">
        <v>224</v>
      </c>
      <c r="B149" t="s">
        <v>225</v>
      </c>
      <c r="C149" s="37">
        <v>2177968.6689066822</v>
      </c>
      <c r="D149" s="37">
        <v>2167052.4979905728</v>
      </c>
      <c r="E149" s="37">
        <v>2204134.4221517937</v>
      </c>
      <c r="F149" s="16">
        <f t="shared" si="6"/>
        <v>2187412.8218905348</v>
      </c>
      <c r="G149" s="45">
        <f t="shared" si="8"/>
        <v>2.2191940890301922E-4</v>
      </c>
      <c r="I149" s="16"/>
    </row>
    <row r="150" spans="1:9" ht="12.75" customHeight="1" outlineLevel="1">
      <c r="A150" t="s">
        <v>226</v>
      </c>
      <c r="B150" t="s">
        <v>227</v>
      </c>
      <c r="C150" s="37">
        <v>532029.12829591578</v>
      </c>
      <c r="D150" s="37">
        <v>494926.93518199073</v>
      </c>
      <c r="E150" s="37">
        <v>530368.56115683797</v>
      </c>
      <c r="F150" s="16">
        <f t="shared" si="6"/>
        <v>518831.44702173519</v>
      </c>
      <c r="G150" s="45">
        <f t="shared" si="8"/>
        <v>5.2636963124249037E-5</v>
      </c>
      <c r="I150" s="16"/>
    </row>
    <row r="151" spans="1:9" ht="12.75" customHeight="1" outlineLevel="1">
      <c r="A151" t="s">
        <v>228</v>
      </c>
      <c r="B151" t="s">
        <v>229</v>
      </c>
      <c r="C151" s="37">
        <v>1633719.788529648</v>
      </c>
      <c r="D151" s="37">
        <v>1742093.7127325635</v>
      </c>
      <c r="E151" s="37">
        <v>1739361.8140777054</v>
      </c>
      <c r="F151" s="16">
        <f t="shared" si="6"/>
        <v>1722665.4427046485</v>
      </c>
      <c r="G151" s="45">
        <f t="shared" si="8"/>
        <v>1.7476943216062244E-4</v>
      </c>
      <c r="I151" s="16"/>
    </row>
    <row r="152" spans="1:9" ht="12.75" customHeight="1" outlineLevel="1">
      <c r="A152" t="s">
        <v>230</v>
      </c>
      <c r="B152" t="s">
        <v>231</v>
      </c>
      <c r="C152" s="37">
        <v>3802681.6203194335</v>
      </c>
      <c r="D152" s="37">
        <v>4027065.488368318</v>
      </c>
      <c r="E152" s="37">
        <v>4223106.4654517127</v>
      </c>
      <c r="F152" s="16">
        <f t="shared" si="6"/>
        <v>4087688.6655685343</v>
      </c>
      <c r="G152" s="45">
        <f t="shared" si="8"/>
        <v>4.1470793412398519E-4</v>
      </c>
      <c r="I152" s="16"/>
    </row>
    <row r="153" spans="1:9" ht="12.75" customHeight="1" outlineLevel="1">
      <c r="A153" t="s">
        <v>232</v>
      </c>
      <c r="B153" t="s">
        <v>233</v>
      </c>
      <c r="C153" s="37">
        <v>5723444.6757630324</v>
      </c>
      <c r="D153" s="37">
        <v>5523460.2532355208</v>
      </c>
      <c r="E153" s="37">
        <v>5180915.2475112276</v>
      </c>
      <c r="F153" s="16">
        <f t="shared" si="6"/>
        <v>5385518.4874612931</v>
      </c>
      <c r="G153" s="45">
        <f t="shared" si="8"/>
        <v>5.4637655380512416E-4</v>
      </c>
      <c r="I153" s="16"/>
    </row>
    <row r="154" spans="1:9" ht="12.75" customHeight="1" outlineLevel="1">
      <c r="A154" t="s">
        <v>234</v>
      </c>
      <c r="B154" t="s">
        <v>235</v>
      </c>
      <c r="C154" s="37">
        <v>618107.05168393848</v>
      </c>
      <c r="D154" s="37">
        <v>638083.96929876925</v>
      </c>
      <c r="E154" s="37">
        <v>626097.59400717763</v>
      </c>
      <c r="F154" s="16">
        <f t="shared" si="6"/>
        <v>628761.29538383498</v>
      </c>
      <c r="G154" s="45">
        <f t="shared" si="8"/>
        <v>6.378966677724817E-5</v>
      </c>
      <c r="I154" s="16"/>
    </row>
    <row r="155" spans="1:9" ht="12.75" customHeight="1" outlineLevel="1">
      <c r="A155" t="s">
        <v>236</v>
      </c>
      <c r="B155" t="s">
        <v>237</v>
      </c>
      <c r="C155" s="37">
        <v>419670.39374395728</v>
      </c>
      <c r="D155" s="37">
        <v>483923.84975138732</v>
      </c>
      <c r="E155" s="37">
        <v>490960.81668161385</v>
      </c>
      <c r="F155" s="16">
        <f t="shared" si="6"/>
        <v>476733.4238819289</v>
      </c>
      <c r="G155" s="45">
        <f t="shared" si="8"/>
        <v>4.836599592606967E-5</v>
      </c>
      <c r="I155" s="16"/>
    </row>
    <row r="156" spans="1:9" ht="12.75" customHeight="1" outlineLevel="1">
      <c r="A156" t="s">
        <v>238</v>
      </c>
      <c r="B156" t="s">
        <v>239</v>
      </c>
      <c r="C156" s="37">
        <v>335731.21827889973</v>
      </c>
      <c r="D156" s="37">
        <v>318184.54366094223</v>
      </c>
      <c r="E156" s="37">
        <v>323569.39060845005</v>
      </c>
      <c r="F156" s="16">
        <f t="shared" si="6"/>
        <v>323801.41290435573</v>
      </c>
      <c r="G156" s="45">
        <f t="shared" si="8"/>
        <v>3.2850597488768435E-5</v>
      </c>
      <c r="I156" s="16"/>
    </row>
    <row r="157" spans="1:9" ht="12.75" customHeight="1" outlineLevel="1">
      <c r="A157" t="s">
        <v>240</v>
      </c>
      <c r="B157" t="s">
        <v>241</v>
      </c>
      <c r="C157" s="37">
        <v>4732433.6622880716</v>
      </c>
      <c r="D157" s="37">
        <v>4810060.8936397079</v>
      </c>
      <c r="E157" s="37">
        <v>5043101.6730667399</v>
      </c>
      <c r="F157" s="16">
        <f t="shared" si="6"/>
        <v>4913643.4114612853</v>
      </c>
      <c r="G157" s="45">
        <f t="shared" si="8"/>
        <v>4.9850345143778805E-4</v>
      </c>
      <c r="I157" s="16"/>
    </row>
    <row r="158" spans="1:9" ht="12.75" customHeight="1" outlineLevel="1">
      <c r="A158" t="s">
        <v>242</v>
      </c>
      <c r="B158" t="s">
        <v>243</v>
      </c>
      <c r="C158" s="37">
        <v>336552.09807898197</v>
      </c>
      <c r="D158" s="37">
        <v>356028.0258335757</v>
      </c>
      <c r="E158" s="37">
        <v>381001.57906959753</v>
      </c>
      <c r="F158" s="16">
        <f t="shared" si="6"/>
        <v>365268.81449248764</v>
      </c>
      <c r="G158" s="45">
        <f t="shared" si="8"/>
        <v>3.705758629174569E-5</v>
      </c>
      <c r="I158" s="16"/>
    </row>
    <row r="159" spans="1:9" ht="12.75" customHeight="1" outlineLevel="1">
      <c r="A159" t="s">
        <v>244</v>
      </c>
      <c r="B159" t="s">
        <v>245</v>
      </c>
      <c r="C159" s="37">
        <v>312049.34866223705</v>
      </c>
      <c r="D159" s="37">
        <v>314677.39950886427</v>
      </c>
      <c r="E159" s="37">
        <v>307736.07564966753</v>
      </c>
      <c r="F159" s="16">
        <f t="shared" si="6"/>
        <v>310768.72910482803</v>
      </c>
      <c r="G159" s="45">
        <f t="shared" si="8"/>
        <v>3.1528393716226099E-5</v>
      </c>
      <c r="I159" s="16"/>
    </row>
    <row r="160" spans="1:9" ht="12.75" customHeight="1" outlineLevel="1">
      <c r="A160" t="s">
        <v>246</v>
      </c>
      <c r="B160" t="s">
        <v>247</v>
      </c>
      <c r="C160" s="37">
        <v>408496.80999040132</v>
      </c>
      <c r="D160" s="37">
        <v>413482.91753019986</v>
      </c>
      <c r="E160" s="37">
        <v>422895.3154974939</v>
      </c>
      <c r="F160" s="16">
        <f t="shared" si="6"/>
        <v>417358.09859054716</v>
      </c>
      <c r="G160" s="45">
        <f t="shared" si="8"/>
        <v>4.2342196046950499E-5</v>
      </c>
      <c r="I160" s="16"/>
    </row>
    <row r="161" spans="1:9" ht="12.75" customHeight="1" outlineLevel="1">
      <c r="A161" t="s">
        <v>490</v>
      </c>
      <c r="B161" t="s">
        <v>491</v>
      </c>
      <c r="C161" s="37">
        <v>48866.770379687572</v>
      </c>
      <c r="D161" s="37">
        <v>40908.88417582</v>
      </c>
      <c r="E161" s="37">
        <v>30664.527483032427</v>
      </c>
      <c r="F161" s="16">
        <f t="shared" si="6"/>
        <v>37113.020196737474</v>
      </c>
      <c r="G161" s="45">
        <f t="shared" si="8"/>
        <v>3.7652241141877859E-6</v>
      </c>
      <c r="I161" s="16"/>
    </row>
    <row r="162" spans="1:9" ht="12.75" customHeight="1" outlineLevel="1">
      <c r="A162" t="s">
        <v>248</v>
      </c>
      <c r="B162" t="s">
        <v>249</v>
      </c>
      <c r="C162" s="37">
        <v>25781091.365754399</v>
      </c>
      <c r="D162" s="37">
        <v>25224213.556286849</v>
      </c>
      <c r="E162" s="37">
        <v>24671408.161793362</v>
      </c>
      <c r="F162" s="16">
        <f t="shared" si="6"/>
        <v>25040623.827284694</v>
      </c>
      <c r="G162" s="45">
        <f t="shared" si="8"/>
        <v>2.5404443014606999E-3</v>
      </c>
      <c r="I162" s="16"/>
    </row>
    <row r="163" spans="1:9" ht="12.75" customHeight="1" outlineLevel="1">
      <c r="A163" t="s">
        <v>250</v>
      </c>
      <c r="B163" t="s">
        <v>251</v>
      </c>
      <c r="C163" s="37">
        <v>483534.65198075963</v>
      </c>
      <c r="D163" s="37">
        <v>463278.08765725011</v>
      </c>
      <c r="E163" s="37">
        <v>426390.45937487419</v>
      </c>
      <c r="F163" s="16">
        <f t="shared" si="6"/>
        <v>448210.36756998039</v>
      </c>
      <c r="G163" s="45">
        <f t="shared" si="8"/>
        <v>4.5472248694861424E-5</v>
      </c>
      <c r="I163" s="16"/>
    </row>
    <row r="164" spans="1:9" ht="12.75" customHeight="1" outlineLevel="1">
      <c r="A164" t="s">
        <v>252</v>
      </c>
      <c r="B164" t="s">
        <v>253</v>
      </c>
      <c r="C164" s="37">
        <v>447736.48505234404</v>
      </c>
      <c r="D164" s="37">
        <v>450554.45276883891</v>
      </c>
      <c r="E164" s="37">
        <v>455816.67875387147</v>
      </c>
      <c r="F164" s="16">
        <f t="shared" si="6"/>
        <v>452715.90447527269</v>
      </c>
      <c r="G164" s="45">
        <f t="shared" si="8"/>
        <v>4.5929348551279493E-5</v>
      </c>
      <c r="I164" s="16"/>
    </row>
    <row r="165" spans="1:9" ht="12.75" customHeight="1" outlineLevel="1">
      <c r="A165" t="s">
        <v>254</v>
      </c>
      <c r="B165" t="s">
        <v>255</v>
      </c>
      <c r="C165" s="37">
        <v>4100329.364277672</v>
      </c>
      <c r="D165" s="37">
        <v>4237008.2626018375</v>
      </c>
      <c r="E165" s="37">
        <v>4484014.1663760804</v>
      </c>
      <c r="F165" s="16">
        <f t="shared" si="6"/>
        <v>4337731.398101598</v>
      </c>
      <c r="G165" s="45">
        <f t="shared" si="8"/>
        <v>4.4007549842137053E-4</v>
      </c>
      <c r="I165" s="16"/>
    </row>
    <row r="166" spans="1:9" ht="12.75" customHeight="1" outlineLevel="1">
      <c r="A166" t="s">
        <v>256</v>
      </c>
      <c r="B166" t="s">
        <v>257</v>
      </c>
      <c r="C166" s="37">
        <v>413529.80946669693</v>
      </c>
      <c r="D166" s="37">
        <v>440396.99200997478</v>
      </c>
      <c r="E166" s="37">
        <v>459194.08358503727</v>
      </c>
      <c r="F166" s="16">
        <f t="shared" si="6"/>
        <v>445317.67404029303</v>
      </c>
      <c r="G166" s="45">
        <f t="shared" si="8"/>
        <v>4.5178776501674321E-5</v>
      </c>
      <c r="I166" s="16"/>
    </row>
    <row r="167" spans="1:9" ht="12.75" customHeight="1" outlineLevel="1">
      <c r="A167" t="s">
        <v>258</v>
      </c>
      <c r="B167" t="s">
        <v>259</v>
      </c>
      <c r="C167" s="37">
        <v>1930339.6871718667</v>
      </c>
      <c r="D167" s="37">
        <v>2026295.8364964975</v>
      </c>
      <c r="E167" s="37">
        <v>2067233.9866875182</v>
      </c>
      <c r="F167" s="16">
        <f t="shared" si="6"/>
        <v>2030772.2200379027</v>
      </c>
      <c r="G167" s="45">
        <f t="shared" si="8"/>
        <v>2.0602776310782561E-4</v>
      </c>
      <c r="I167" s="16"/>
    </row>
    <row r="168" spans="1:9" ht="12.75" customHeight="1" outlineLevel="1">
      <c r="A168" t="s">
        <v>260</v>
      </c>
      <c r="B168" t="s">
        <v>261</v>
      </c>
      <c r="C168" s="37">
        <v>1751034.9029108305</v>
      </c>
      <c r="D168" s="37">
        <v>1515157.87</v>
      </c>
      <c r="E168" s="37">
        <v>1487490.7640845031</v>
      </c>
      <c r="F168" s="16">
        <f t="shared" si="6"/>
        <v>1540637.1558607232</v>
      </c>
      <c r="G168" s="45">
        <f t="shared" si="8"/>
        <v>1.5630213169690838E-4</v>
      </c>
      <c r="I168" s="16"/>
    </row>
    <row r="169" spans="1:9" ht="12.75" customHeight="1" outlineLevel="1">
      <c r="A169" t="s">
        <v>262</v>
      </c>
      <c r="B169" t="s">
        <v>263</v>
      </c>
      <c r="C169" s="37">
        <v>8013855.9509237465</v>
      </c>
      <c r="D169" s="37">
        <v>7866837.1200000001</v>
      </c>
      <c r="E169" s="37">
        <v>7558045.148032818</v>
      </c>
      <c r="F169" s="16">
        <f t="shared" si="6"/>
        <v>7736944.2725037001</v>
      </c>
      <c r="G169" s="45">
        <f t="shared" si="8"/>
        <v>7.8493555605369143E-4</v>
      </c>
      <c r="I169" s="16"/>
    </row>
    <row r="170" spans="1:9" ht="12.75" customHeight="1" outlineLevel="1">
      <c r="A170" t="s">
        <v>264</v>
      </c>
      <c r="B170" t="s">
        <v>265</v>
      </c>
      <c r="C170" s="37">
        <v>293873.90571799269</v>
      </c>
      <c r="D170" s="37">
        <v>321713.02746468311</v>
      </c>
      <c r="E170" s="37">
        <v>312563.50980770634</v>
      </c>
      <c r="F170" s="16">
        <f t="shared" si="6"/>
        <v>312498.41501174634</v>
      </c>
      <c r="G170" s="45">
        <f t="shared" si="8"/>
        <v>3.1703875394951675E-5</v>
      </c>
      <c r="I170" s="16"/>
    </row>
    <row r="171" spans="1:9" ht="12.75" customHeight="1" outlineLevel="1">
      <c r="A171" t="s">
        <v>266</v>
      </c>
      <c r="B171" t="s">
        <v>267</v>
      </c>
      <c r="C171" s="37">
        <v>477748.30852361652</v>
      </c>
      <c r="D171" s="37">
        <v>470065.78633749194</v>
      </c>
      <c r="E171" s="37">
        <v>457211.25737319171</v>
      </c>
      <c r="F171" s="16">
        <f t="shared" si="6"/>
        <v>464918.94221969595</v>
      </c>
      <c r="G171" s="45">
        <f t="shared" si="8"/>
        <v>4.7167382312425273E-5</v>
      </c>
      <c r="I171" s="16"/>
    </row>
    <row r="172" spans="1:9" ht="12.75" customHeight="1" outlineLevel="1">
      <c r="A172" t="s">
        <v>268</v>
      </c>
      <c r="B172" t="s">
        <v>269</v>
      </c>
      <c r="C172" s="37">
        <v>471851.19492296403</v>
      </c>
      <c r="D172" s="37">
        <v>493677.82082674239</v>
      </c>
      <c r="E172" s="37">
        <v>520326.97881935444</v>
      </c>
      <c r="F172" s="16">
        <f t="shared" si="6"/>
        <v>503364.62883908534</v>
      </c>
      <c r="G172" s="45">
        <f t="shared" si="8"/>
        <v>5.1067809321018796E-5</v>
      </c>
      <c r="I172" s="16"/>
    </row>
    <row r="173" spans="1:9" ht="12.75" customHeight="1" outlineLevel="1">
      <c r="A173" t="s">
        <v>270</v>
      </c>
      <c r="B173" t="s">
        <v>271</v>
      </c>
      <c r="C173" s="37">
        <v>905571.70211344922</v>
      </c>
      <c r="D173" s="37">
        <v>918293.26858425816</v>
      </c>
      <c r="E173" s="37">
        <v>924752.81597365788</v>
      </c>
      <c r="F173" s="16">
        <f t="shared" si="6"/>
        <v>919402.78120048984</v>
      </c>
      <c r="G173" s="45">
        <f t="shared" si="8"/>
        <v>9.3276092974284988E-5</v>
      </c>
      <c r="I173" s="16"/>
    </row>
    <row r="174" spans="1:9" ht="12.75" customHeight="1" outlineLevel="1">
      <c r="A174" t="s">
        <v>272</v>
      </c>
      <c r="B174" t="s">
        <v>273</v>
      </c>
      <c r="C174" s="37">
        <v>82821.87532129277</v>
      </c>
      <c r="D174" s="37">
        <v>82275.956260774459</v>
      </c>
      <c r="E174" s="37">
        <v>88288.909395932656</v>
      </c>
      <c r="F174" s="16">
        <f t="shared" si="6"/>
        <v>85373.41933843994</v>
      </c>
      <c r="G174" s="45">
        <f t="shared" si="8"/>
        <v>8.6613823261955361E-6</v>
      </c>
      <c r="I174" s="16"/>
    </row>
    <row r="175" spans="1:9" ht="12.75" customHeight="1" outlineLevel="1">
      <c r="A175" t="s">
        <v>274</v>
      </c>
      <c r="B175" t="s">
        <v>275</v>
      </c>
      <c r="C175" s="37">
        <v>3590077.7407683232</v>
      </c>
      <c r="D175" s="37">
        <v>3394381.072002077</v>
      </c>
      <c r="E175" s="37">
        <v>3557701.8851150889</v>
      </c>
      <c r="F175" s="16">
        <f t="shared" si="6"/>
        <v>3508657.5900196242</v>
      </c>
      <c r="G175" s="45">
        <f t="shared" si="8"/>
        <v>3.5596354315381836E-4</v>
      </c>
      <c r="I175" s="16"/>
    </row>
    <row r="176" spans="1:9" ht="12.75" customHeight="1" outlineLevel="1">
      <c r="A176" t="s">
        <v>276</v>
      </c>
      <c r="B176" t="s">
        <v>277</v>
      </c>
      <c r="C176" s="37">
        <v>2401641.861481152</v>
      </c>
      <c r="D176" s="37">
        <v>2370196.3846481093</v>
      </c>
      <c r="E176" s="37">
        <v>2436693.2883900707</v>
      </c>
      <c r="F176" s="16">
        <f t="shared" si="6"/>
        <v>2408685.749324597</v>
      </c>
      <c r="G176" s="45">
        <f t="shared" si="8"/>
        <v>2.4436819258527245E-4</v>
      </c>
      <c r="I176" s="16"/>
    </row>
    <row r="177" spans="1:9" ht="12.75" customHeight="1" outlineLevel="1">
      <c r="A177" t="s">
        <v>278</v>
      </c>
      <c r="B177" t="s">
        <v>279</v>
      </c>
      <c r="C177" s="37">
        <v>262352.30630563584</v>
      </c>
      <c r="D177" s="37">
        <v>254595.96950890654</v>
      </c>
      <c r="E177" s="37">
        <v>228443.12202979394</v>
      </c>
      <c r="F177" s="16">
        <f t="shared" si="6"/>
        <v>242812.2685688051</v>
      </c>
      <c r="G177" s="45">
        <f t="shared" si="8"/>
        <v>2.4634012645413188E-5</v>
      </c>
      <c r="I177" s="16"/>
    </row>
    <row r="178" spans="1:9" ht="12.75" customHeight="1" outlineLevel="1">
      <c r="A178" t="s">
        <v>280</v>
      </c>
      <c r="B178" t="s">
        <v>281</v>
      </c>
      <c r="C178" s="37">
        <v>1647643.3519760878</v>
      </c>
      <c r="D178" s="37">
        <v>1718686.8398638614</v>
      </c>
      <c r="E178" s="37">
        <v>1721227.0664097217</v>
      </c>
      <c r="F178" s="16">
        <f t="shared" si="6"/>
        <v>1708116.3718221628</v>
      </c>
      <c r="G178" s="45">
        <f t="shared" si="8"/>
        <v>1.7329338649698823E-4</v>
      </c>
      <c r="I178" s="16"/>
    </row>
    <row r="179" spans="1:9" ht="12.75" customHeight="1" outlineLevel="1">
      <c r="A179" t="s">
        <v>282</v>
      </c>
      <c r="B179" t="s">
        <v>283</v>
      </c>
      <c r="C179" s="37">
        <v>1462059.4737968233</v>
      </c>
      <c r="D179" s="37">
        <v>1521329.1764659015</v>
      </c>
      <c r="E179" s="37">
        <v>1479877.4217716879</v>
      </c>
      <c r="F179" s="16">
        <f t="shared" si="6"/>
        <v>1490725.0153406151</v>
      </c>
      <c r="G179" s="45">
        <f t="shared" si="8"/>
        <v>1.5123839950586561E-4</v>
      </c>
      <c r="I179" s="16"/>
    </row>
    <row r="180" spans="1:9" ht="12.75" customHeight="1" outlineLevel="1">
      <c r="A180" t="s">
        <v>284</v>
      </c>
      <c r="B180" t="s">
        <v>285</v>
      </c>
      <c r="C180" s="37">
        <v>996510.3649737637</v>
      </c>
      <c r="D180" s="37">
        <v>1104916.6727403358</v>
      </c>
      <c r="E180" s="37">
        <v>1092913.2190058071</v>
      </c>
      <c r="F180" s="16">
        <f t="shared" si="6"/>
        <v>1080847.2279119759</v>
      </c>
      <c r="G180" s="45">
        <f t="shared" si="8"/>
        <v>1.0965510283760054E-4</v>
      </c>
      <c r="I180" s="16"/>
    </row>
    <row r="181" spans="1:9" ht="12.75" customHeight="1" outlineLevel="1">
      <c r="A181" t="s">
        <v>286</v>
      </c>
      <c r="B181" t="s">
        <v>287</v>
      </c>
      <c r="C181" s="37">
        <v>507550.76463503094</v>
      </c>
      <c r="D181" s="37">
        <v>491100.4953487133</v>
      </c>
      <c r="E181" s="37">
        <v>506237.90563825343</v>
      </c>
      <c r="F181" s="16">
        <f t="shared" si="6"/>
        <v>501410.91204120294</v>
      </c>
      <c r="G181" s="45">
        <f t="shared" si="8"/>
        <v>5.0869599055169094E-5</v>
      </c>
      <c r="I181" s="16"/>
    </row>
    <row r="182" spans="1:9" ht="12.75" customHeight="1" outlineLevel="1">
      <c r="A182" t="s">
        <v>288</v>
      </c>
      <c r="B182" t="s">
        <v>289</v>
      </c>
      <c r="C182" s="37">
        <v>660855.66238701937</v>
      </c>
      <c r="D182" s="37">
        <v>651052.99168665567</v>
      </c>
      <c r="E182" s="37">
        <v>739441.9971581822</v>
      </c>
      <c r="F182" s="16">
        <f t="shared" si="6"/>
        <v>696881.27287247952</v>
      </c>
      <c r="G182" s="45">
        <f t="shared" si="8"/>
        <v>7.0700637119692057E-5</v>
      </c>
      <c r="I182" s="16"/>
    </row>
    <row r="183" spans="1:9" ht="12.75" customHeight="1" outlineLevel="1">
      <c r="A183" t="s">
        <v>290</v>
      </c>
      <c r="B183" t="s">
        <v>291</v>
      </c>
      <c r="C183" s="37">
        <v>29442669.297497816</v>
      </c>
      <c r="D183" s="37">
        <v>29221211.344044261</v>
      </c>
      <c r="E183" s="37">
        <v>31935488.724130884</v>
      </c>
      <c r="F183" s="16">
        <f t="shared" si="6"/>
        <v>30615259.692996502</v>
      </c>
      <c r="G183" s="45">
        <f t="shared" si="8"/>
        <v>3.1060073647233163E-3</v>
      </c>
      <c r="I183" s="16"/>
    </row>
    <row r="184" spans="1:9" ht="12.75" customHeight="1" outlineLevel="1">
      <c r="A184" t="s">
        <v>292</v>
      </c>
      <c r="B184" t="s">
        <v>293</v>
      </c>
      <c r="C184" s="37">
        <v>540070.52292618854</v>
      </c>
      <c r="D184" s="37">
        <v>537088.93004500261</v>
      </c>
      <c r="E184" s="37">
        <v>568538.70008567243</v>
      </c>
      <c r="F184" s="16">
        <f t="shared" si="6"/>
        <v>553310.74721220182</v>
      </c>
      <c r="G184" s="45">
        <f t="shared" si="8"/>
        <v>5.613498866432289E-5</v>
      </c>
      <c r="I184" s="16"/>
    </row>
    <row r="185" spans="1:9" ht="12.75" customHeight="1" outlineLevel="1">
      <c r="A185" t="s">
        <v>294</v>
      </c>
      <c r="B185" t="s">
        <v>295</v>
      </c>
      <c r="C185" s="37">
        <v>98116.493601167997</v>
      </c>
      <c r="D185" s="37">
        <v>86112.663033310993</v>
      </c>
      <c r="E185" s="37">
        <v>73313.887064111041</v>
      </c>
      <c r="F185" s="16">
        <f t="shared" si="6"/>
        <v>81713.913476687172</v>
      </c>
      <c r="G185" s="45">
        <f t="shared" si="8"/>
        <v>8.2901147860265906E-6</v>
      </c>
      <c r="I185" s="16"/>
    </row>
    <row r="186" spans="1:9" ht="12.75" customHeight="1" outlineLevel="1">
      <c r="A186" t="s">
        <v>296</v>
      </c>
      <c r="B186" t="s">
        <v>297</v>
      </c>
      <c r="C186" s="37">
        <v>635588.86721474072</v>
      </c>
      <c r="D186" s="37">
        <v>628838.51442080457</v>
      </c>
      <c r="E186" s="37">
        <v>611193.39155260031</v>
      </c>
      <c r="F186" s="16">
        <f t="shared" si="6"/>
        <v>621141.01178569172</v>
      </c>
      <c r="G186" s="45">
        <f t="shared" si="8"/>
        <v>6.3016566786770954E-5</v>
      </c>
      <c r="I186" s="16"/>
    </row>
    <row r="187" spans="1:9" ht="12.75" customHeight="1" outlineLevel="1">
      <c r="A187" t="s">
        <v>298</v>
      </c>
      <c r="B187" t="s">
        <v>299</v>
      </c>
      <c r="C187" s="37">
        <v>9371128.2661221214</v>
      </c>
      <c r="D187" s="37">
        <v>9721066.4559528511</v>
      </c>
      <c r="E187" s="37">
        <v>9522880.8428785075</v>
      </c>
      <c r="F187" s="16">
        <f t="shared" si="6"/>
        <v>9563650.6177772246</v>
      </c>
      <c r="G187" s="45">
        <f t="shared" si="8"/>
        <v>9.7026024114543015E-4</v>
      </c>
      <c r="I187" s="16"/>
    </row>
    <row r="188" spans="1:9" ht="12.75" customHeight="1" outlineLevel="1">
      <c r="A188" t="s">
        <v>300</v>
      </c>
      <c r="B188" t="s">
        <v>301</v>
      </c>
      <c r="C188" s="37">
        <v>535177.52208535722</v>
      </c>
      <c r="D188" s="37">
        <v>571904.68388095242</v>
      </c>
      <c r="E188" s="37">
        <v>563010.68675247207</v>
      </c>
      <c r="F188" s="16">
        <f t="shared" si="6"/>
        <v>561336.49168411305</v>
      </c>
      <c r="G188" s="45">
        <f t="shared" si="8"/>
        <v>5.6949223842698534E-5</v>
      </c>
      <c r="I188" s="16"/>
    </row>
    <row r="189" spans="1:9" ht="12.75" customHeight="1" outlineLevel="1">
      <c r="A189" t="s">
        <v>302</v>
      </c>
      <c r="B189" t="s">
        <v>303</v>
      </c>
      <c r="C189" s="37">
        <v>276043.48442376271</v>
      </c>
      <c r="D189" s="37">
        <v>232088.3589880864</v>
      </c>
      <c r="E189" s="37">
        <v>226049</v>
      </c>
      <c r="F189" s="16">
        <f t="shared" si="6"/>
        <v>236394.53373332261</v>
      </c>
      <c r="G189" s="45">
        <f t="shared" si="8"/>
        <v>2.3982914733334721E-5</v>
      </c>
      <c r="I189" s="16"/>
    </row>
    <row r="190" spans="1:9" ht="12.75" customHeight="1" outlineLevel="1">
      <c r="A190" t="s">
        <v>304</v>
      </c>
      <c r="B190" t="s">
        <v>305</v>
      </c>
      <c r="C190" s="37">
        <v>719046.24062794435</v>
      </c>
      <c r="D190" s="37">
        <v>729106.06318881037</v>
      </c>
      <c r="E190" s="37">
        <v>695841.08747828612</v>
      </c>
      <c r="F190" s="16">
        <f t="shared" si="6"/>
        <v>710796.93824007048</v>
      </c>
      <c r="G190" s="45">
        <f t="shared" si="8"/>
        <v>7.2112421946937869E-5</v>
      </c>
      <c r="I190" s="16"/>
    </row>
    <row r="191" spans="1:9" ht="12.75" customHeight="1" outlineLevel="1">
      <c r="A191" t="s">
        <v>306</v>
      </c>
      <c r="B191" t="s">
        <v>307</v>
      </c>
      <c r="C191" s="37">
        <v>880847.06662638625</v>
      </c>
      <c r="D191" s="37">
        <v>863656.58995240799</v>
      </c>
      <c r="E191" s="37">
        <v>841293.73712136992</v>
      </c>
      <c r="F191" s="16">
        <f t="shared" si="6"/>
        <v>855340.24298255204</v>
      </c>
      <c r="G191" s="45">
        <f t="shared" si="8"/>
        <v>8.6776761676654295E-5</v>
      </c>
      <c r="I191" s="16"/>
    </row>
    <row r="192" spans="1:9" ht="12.75" customHeight="1" outlineLevel="1">
      <c r="A192" t="s">
        <v>308</v>
      </c>
      <c r="B192" t="s">
        <v>309</v>
      </c>
      <c r="C192" s="37">
        <v>414125.96861149243</v>
      </c>
      <c r="D192" s="37">
        <v>452160.68332503893</v>
      </c>
      <c r="E192" s="37">
        <v>382972.9123028859</v>
      </c>
      <c r="F192" s="16">
        <f t="shared" si="6"/>
        <v>411227.67869503796</v>
      </c>
      <c r="G192" s="45">
        <f t="shared" si="8"/>
        <v>4.1720247073293621E-5</v>
      </c>
      <c r="I192" s="16"/>
    </row>
    <row r="193" spans="1:9" ht="12.75" customHeight="1" outlineLevel="1">
      <c r="A193" t="s">
        <v>310</v>
      </c>
      <c r="B193" t="s">
        <v>311</v>
      </c>
      <c r="C193" s="37">
        <v>991226.72154980898</v>
      </c>
      <c r="D193" s="37">
        <v>1084814.0520846595</v>
      </c>
      <c r="E193" s="37">
        <v>1091721.8171978293</v>
      </c>
      <c r="F193" s="16">
        <f t="shared" si="6"/>
        <v>1072670.0462187694</v>
      </c>
      <c r="G193" s="45">
        <f t="shared" si="8"/>
        <v>1.0882550391155941E-4</v>
      </c>
      <c r="I193" s="16"/>
    </row>
    <row r="194" spans="1:9" ht="12.75" customHeight="1" outlineLevel="1">
      <c r="A194" t="s">
        <v>312</v>
      </c>
      <c r="B194" t="s">
        <v>313</v>
      </c>
      <c r="C194" s="37">
        <v>303394.69369121303</v>
      </c>
      <c r="D194" s="37">
        <v>320888.55591470026</v>
      </c>
      <c r="E194" s="37">
        <v>322330.88911044312</v>
      </c>
      <c r="F194" s="16">
        <f t="shared" si="6"/>
        <v>318694.07880865713</v>
      </c>
      <c r="G194" s="45">
        <f t="shared" si="8"/>
        <v>3.2332443552645813E-5</v>
      </c>
      <c r="I194" s="16"/>
    </row>
    <row r="195" spans="1:9" ht="12.75" customHeight="1" outlineLevel="1">
      <c r="A195" t="s">
        <v>314</v>
      </c>
      <c r="B195" t="s">
        <v>315</v>
      </c>
      <c r="C195" s="37">
        <v>953181.41741209896</v>
      </c>
      <c r="D195" s="37">
        <v>908807.08386489633</v>
      </c>
      <c r="E195" s="37">
        <v>920911.67113960371</v>
      </c>
      <c r="F195" s="16">
        <f t="shared" si="6"/>
        <v>922255.09976011713</v>
      </c>
      <c r="G195" s="45">
        <f t="shared" si="8"/>
        <v>9.3565469009032975E-5</v>
      </c>
      <c r="I195" s="16"/>
    </row>
    <row r="196" spans="1:9" ht="12.75" customHeight="1" outlineLevel="1">
      <c r="A196" t="s">
        <v>316</v>
      </c>
      <c r="B196" t="s">
        <v>317</v>
      </c>
      <c r="C196" s="37">
        <v>4337653.3539082864</v>
      </c>
      <c r="D196" s="37">
        <v>4384646.9187603006</v>
      </c>
      <c r="E196" s="37">
        <v>4611502.494951644</v>
      </c>
      <c r="F196" s="16">
        <f t="shared" ref="F196:F258" si="9">IF(C196&gt;0,(+C196+(D196*2)+(E196*3))/6,IF(D196&gt;0,((D196*2)+(E196*3))/5,E196))</f>
        <v>4490242.4460473033</v>
      </c>
      <c r="G196" s="45">
        <f t="shared" si="8"/>
        <v>4.5554818893163245E-4</v>
      </c>
      <c r="I196" s="16"/>
    </row>
    <row r="197" spans="1:9" ht="12.75" customHeight="1" outlineLevel="1">
      <c r="A197" t="s">
        <v>318</v>
      </c>
      <c r="B197" t="s">
        <v>319</v>
      </c>
      <c r="C197" s="37">
        <v>702221.73517974839</v>
      </c>
      <c r="D197" s="37">
        <v>762297.24990266084</v>
      </c>
      <c r="E197" s="37">
        <v>741584.18530132971</v>
      </c>
      <c r="F197" s="16">
        <f t="shared" si="9"/>
        <v>741928.13181484316</v>
      </c>
      <c r="G197" s="45">
        <f t="shared" si="8"/>
        <v>7.5270772308342471E-5</v>
      </c>
      <c r="I197" s="16"/>
    </row>
    <row r="198" spans="1:9" ht="12.75" customHeight="1" outlineLevel="1">
      <c r="A198" t="s">
        <v>320</v>
      </c>
      <c r="B198" t="s">
        <v>321</v>
      </c>
      <c r="C198" s="37">
        <v>2384803.1126173255</v>
      </c>
      <c r="D198" s="37">
        <v>2351955.5735635771</v>
      </c>
      <c r="E198" s="37">
        <v>2383306.927482869</v>
      </c>
      <c r="F198" s="16">
        <f t="shared" si="9"/>
        <v>2373105.8403655146</v>
      </c>
      <c r="G198" s="45">
        <f t="shared" ref="G198:G260" si="10">+F198/$F$263</f>
        <v>2.4075850707643533E-4</v>
      </c>
      <c r="I198" s="16"/>
    </row>
    <row r="199" spans="1:9" ht="12.75" customHeight="1" outlineLevel="1">
      <c r="A199" t="s">
        <v>322</v>
      </c>
      <c r="B199" t="s">
        <v>323</v>
      </c>
      <c r="C199" s="37">
        <v>223906.81637551184</v>
      </c>
      <c r="D199" s="37">
        <v>221178.339165365</v>
      </c>
      <c r="E199" s="37">
        <v>222326.61490793215</v>
      </c>
      <c r="F199" s="16">
        <f t="shared" si="9"/>
        <v>222207.22323833973</v>
      </c>
      <c r="G199" s="45">
        <f t="shared" si="10"/>
        <v>2.25435707158442E-5</v>
      </c>
      <c r="I199" s="16"/>
    </row>
    <row r="200" spans="1:9" ht="12.75" customHeight="1" outlineLevel="1">
      <c r="A200" t="s">
        <v>324</v>
      </c>
      <c r="B200" t="s">
        <v>325</v>
      </c>
      <c r="C200" s="37">
        <v>852338.67015104962</v>
      </c>
      <c r="D200" s="37">
        <v>978133.90939335455</v>
      </c>
      <c r="E200" s="37">
        <v>974762.11569574743</v>
      </c>
      <c r="F200" s="16">
        <f t="shared" si="9"/>
        <v>955482.13933750021</v>
      </c>
      <c r="G200" s="45">
        <f t="shared" si="10"/>
        <v>9.6936449058531416E-5</v>
      </c>
      <c r="I200" s="16"/>
    </row>
    <row r="201" spans="1:9" ht="12.75" customHeight="1" outlineLevel="1">
      <c r="A201" t="s">
        <v>500</v>
      </c>
      <c r="B201" t="s">
        <v>498</v>
      </c>
      <c r="C201" s="37">
        <v>231799.78386343832</v>
      </c>
      <c r="D201" s="37">
        <v>276059.09714246128</v>
      </c>
      <c r="E201" s="37">
        <v>317881.3666374532</v>
      </c>
      <c r="F201" s="16">
        <f t="shared" si="9"/>
        <v>289593.67967678676</v>
      </c>
      <c r="G201" s="45">
        <f t="shared" si="10"/>
        <v>2.9380123208923434E-5</v>
      </c>
      <c r="I201" s="32" t="s">
        <v>562</v>
      </c>
    </row>
    <row r="202" spans="1:9" ht="12.75" customHeight="1" outlineLevel="1">
      <c r="A202" t="s">
        <v>326</v>
      </c>
      <c r="B202" t="s">
        <v>327</v>
      </c>
      <c r="C202" s="37">
        <v>881781.69174485048</v>
      </c>
      <c r="D202" s="37">
        <v>899451.19898211386</v>
      </c>
      <c r="E202" s="37">
        <v>858958.72083405976</v>
      </c>
      <c r="F202" s="16">
        <f t="shared" si="9"/>
        <v>876260.0420352096</v>
      </c>
      <c r="G202" s="45">
        <f t="shared" si="10"/>
        <v>8.889913628910777E-5</v>
      </c>
      <c r="I202" s="16"/>
    </row>
    <row r="203" spans="1:9" ht="12.75" customHeight="1" outlineLevel="1">
      <c r="A203" t="s">
        <v>328</v>
      </c>
      <c r="B203" t="s">
        <v>329</v>
      </c>
      <c r="C203" s="37">
        <v>625339.82188999106</v>
      </c>
      <c r="D203" s="37">
        <v>609902.42710177856</v>
      </c>
      <c r="E203" s="37">
        <v>613924.61622311978</v>
      </c>
      <c r="F203" s="16">
        <f t="shared" si="9"/>
        <v>614486.42079381796</v>
      </c>
      <c r="G203" s="45">
        <f t="shared" si="10"/>
        <v>6.2341439126994483E-5</v>
      </c>
      <c r="I203" s="16"/>
    </row>
    <row r="204" spans="1:9" ht="12.75" customHeight="1" outlineLevel="1">
      <c r="A204" t="s">
        <v>330</v>
      </c>
      <c r="B204" t="s">
        <v>331</v>
      </c>
      <c r="C204" s="37">
        <v>516880.90217976947</v>
      </c>
      <c r="D204" s="37">
        <v>530015.33219398884</v>
      </c>
      <c r="E204" s="37">
        <v>521804.21058632596</v>
      </c>
      <c r="F204" s="16">
        <f t="shared" si="9"/>
        <v>523720.69972112082</v>
      </c>
      <c r="G204" s="45">
        <f t="shared" si="10"/>
        <v>5.3132992066827599E-5</v>
      </c>
      <c r="I204" s="16"/>
    </row>
    <row r="205" spans="1:9" ht="12.75" customHeight="1" outlineLevel="1">
      <c r="A205" t="s">
        <v>332</v>
      </c>
      <c r="B205" t="s">
        <v>333</v>
      </c>
      <c r="C205" s="37">
        <v>127219.03132283708</v>
      </c>
      <c r="D205" s="37">
        <v>140598.34713508363</v>
      </c>
      <c r="E205" s="37">
        <v>150179.28484999528</v>
      </c>
      <c r="F205" s="16">
        <f t="shared" si="9"/>
        <v>143158.93002383169</v>
      </c>
      <c r="G205" s="45">
        <f t="shared" si="10"/>
        <v>1.4523890877909136E-5</v>
      </c>
      <c r="I205" s="16"/>
    </row>
    <row r="206" spans="1:9" ht="12.75" customHeight="1" outlineLevel="1">
      <c r="A206" t="s">
        <v>334</v>
      </c>
      <c r="B206" t="s">
        <v>335</v>
      </c>
      <c r="C206" s="37">
        <v>1764268.2201845348</v>
      </c>
      <c r="D206" s="37">
        <v>1836876.5639706608</v>
      </c>
      <c r="E206" s="37">
        <v>1822303.8104876352</v>
      </c>
      <c r="F206" s="16">
        <f t="shared" si="9"/>
        <v>1817488.7965981271</v>
      </c>
      <c r="G206" s="45">
        <f t="shared" si="10"/>
        <v>1.8438953790182196E-4</v>
      </c>
      <c r="I206" s="16"/>
    </row>
    <row r="207" spans="1:9" ht="12.75" customHeight="1" outlineLevel="1">
      <c r="A207" t="s">
        <v>336</v>
      </c>
      <c r="B207" t="s">
        <v>337</v>
      </c>
      <c r="C207" s="37">
        <v>1519410.3182796959</v>
      </c>
      <c r="D207" s="37">
        <v>1675758.097341289</v>
      </c>
      <c r="E207" s="37">
        <v>1665297.4868460151</v>
      </c>
      <c r="F207" s="16">
        <f t="shared" si="9"/>
        <v>1644469.8289167199</v>
      </c>
      <c r="G207" s="45">
        <f t="shared" si="10"/>
        <v>1.6683625913678144E-4</v>
      </c>
      <c r="I207" s="16"/>
    </row>
    <row r="208" spans="1:9" ht="12.75" customHeight="1" outlineLevel="1">
      <c r="A208" t="s">
        <v>338</v>
      </c>
      <c r="B208" t="s">
        <v>339</v>
      </c>
      <c r="C208" s="37">
        <v>480046.35551720462</v>
      </c>
      <c r="D208" s="37">
        <v>501243.47954337904</v>
      </c>
      <c r="E208" s="37">
        <v>526522.83307400893</v>
      </c>
      <c r="F208" s="16">
        <f t="shared" si="9"/>
        <v>510350.3023043315</v>
      </c>
      <c r="G208" s="45">
        <f t="shared" si="10"/>
        <v>5.1776526263098834E-5</v>
      </c>
      <c r="I208" s="16"/>
    </row>
    <row r="209" spans="1:9" ht="12.75" customHeight="1" outlineLevel="1">
      <c r="A209" t="s">
        <v>340</v>
      </c>
      <c r="B209" t="s">
        <v>341</v>
      </c>
      <c r="C209" s="37">
        <v>5806185.6410755562</v>
      </c>
      <c r="D209" s="37">
        <v>5639956.4901164407</v>
      </c>
      <c r="E209" s="37">
        <v>5676127.2277854774</v>
      </c>
      <c r="F209" s="16">
        <f t="shared" si="9"/>
        <v>5685746.7174441451</v>
      </c>
      <c r="G209" s="45">
        <f t="shared" si="10"/>
        <v>5.768355831511304E-4</v>
      </c>
      <c r="H209" s="44" t="s">
        <v>562</v>
      </c>
      <c r="I209" s="16"/>
    </row>
    <row r="210" spans="1:9" ht="12.75" customHeight="1" outlineLevel="1">
      <c r="A210" t="s">
        <v>481</v>
      </c>
      <c r="B210" t="s">
        <v>345</v>
      </c>
      <c r="C210" s="37">
        <v>855565.33907765243</v>
      </c>
      <c r="D210" s="37">
        <v>810177.53361660417</v>
      </c>
      <c r="E210" s="37">
        <v>866452.6446924312</v>
      </c>
      <c r="F210" s="16">
        <f t="shared" si="9"/>
        <v>845879.72339802573</v>
      </c>
      <c r="G210" s="45">
        <f t="shared" si="10"/>
        <v>8.5816964379544639E-5</v>
      </c>
      <c r="I210" s="16"/>
    </row>
    <row r="211" spans="1:9" ht="12.75" customHeight="1" outlineLevel="1">
      <c r="A211" t="s">
        <v>482</v>
      </c>
      <c r="B211" t="s">
        <v>346</v>
      </c>
      <c r="C211" s="37">
        <v>541520.41590303369</v>
      </c>
      <c r="D211" s="37">
        <v>555062.97139404016</v>
      </c>
      <c r="E211" s="37">
        <v>523719.00251433009</v>
      </c>
      <c r="F211" s="16">
        <f t="shared" si="9"/>
        <v>537133.89437235065</v>
      </c>
      <c r="G211" s="45">
        <f t="shared" si="10"/>
        <v>5.449379977477977E-5</v>
      </c>
      <c r="I211" s="16"/>
    </row>
    <row r="212" spans="1:9" ht="12.75" customHeight="1" outlineLevel="1">
      <c r="A212" t="s">
        <v>483</v>
      </c>
      <c r="B212" t="s">
        <v>342</v>
      </c>
      <c r="C212" s="37">
        <v>245803.77836536473</v>
      </c>
      <c r="D212" s="37">
        <v>251560.1694674138</v>
      </c>
      <c r="E212" s="37">
        <v>265817.41966524842</v>
      </c>
      <c r="F212" s="16">
        <f t="shared" si="9"/>
        <v>257729.39604932294</v>
      </c>
      <c r="G212" s="45">
        <f t="shared" si="10"/>
        <v>2.6147398724107922E-5</v>
      </c>
      <c r="I212" s="16"/>
    </row>
    <row r="213" spans="1:9" ht="12.75" customHeight="1" outlineLevel="1">
      <c r="A213" t="s">
        <v>344</v>
      </c>
      <c r="B213" t="s">
        <v>343</v>
      </c>
      <c r="C213" s="37">
        <v>3113527.4201702266</v>
      </c>
      <c r="D213" s="37">
        <v>3291306.3600443737</v>
      </c>
      <c r="E213" s="37">
        <v>3435986.9084165255</v>
      </c>
      <c r="F213" s="16">
        <f t="shared" si="9"/>
        <v>3334016.8109180913</v>
      </c>
      <c r="G213" s="45">
        <f t="shared" si="10"/>
        <v>3.3824572689128093E-4</v>
      </c>
      <c r="I213" s="16"/>
    </row>
    <row r="214" spans="1:9" ht="12.75" customHeight="1" outlineLevel="1">
      <c r="A214" t="s">
        <v>347</v>
      </c>
      <c r="B214" t="s">
        <v>348</v>
      </c>
      <c r="C214" s="37">
        <v>1730566.3583439181</v>
      </c>
      <c r="D214" s="37">
        <v>1789130.4764896112</v>
      </c>
      <c r="E214" s="37">
        <v>2056423.7109610862</v>
      </c>
      <c r="F214" s="16">
        <f t="shared" si="9"/>
        <v>1913016.4073677331</v>
      </c>
      <c r="G214" s="45">
        <f t="shared" si="10"/>
        <v>1.9408109255659737E-4</v>
      </c>
      <c r="I214" s="16"/>
    </row>
    <row r="215" spans="1:9" ht="12.75" customHeight="1" outlineLevel="1">
      <c r="A215" t="s">
        <v>349</v>
      </c>
      <c r="B215" t="s">
        <v>350</v>
      </c>
      <c r="C215" s="37">
        <v>279602.48889693763</v>
      </c>
      <c r="D215" s="37">
        <v>285682.03042850445</v>
      </c>
      <c r="E215" s="37">
        <v>314553.5195481854</v>
      </c>
      <c r="F215" s="16">
        <f t="shared" si="9"/>
        <v>299104.51806641713</v>
      </c>
      <c r="G215" s="45">
        <f t="shared" si="10"/>
        <v>3.034502549553193E-5</v>
      </c>
      <c r="I215" s="16"/>
    </row>
    <row r="216" spans="1:9" ht="12.75" customHeight="1" outlineLevel="1">
      <c r="A216" t="s">
        <v>351</v>
      </c>
      <c r="B216" t="s">
        <v>352</v>
      </c>
      <c r="C216" s="37">
        <v>434741.12254821818</v>
      </c>
      <c r="D216" s="37">
        <v>420490.61177538126</v>
      </c>
      <c r="E216" s="37">
        <v>418369.70120406238</v>
      </c>
      <c r="F216" s="16">
        <f t="shared" si="9"/>
        <v>421805.24161852797</v>
      </c>
      <c r="G216" s="45">
        <f t="shared" si="10"/>
        <v>4.2793371674248746E-5</v>
      </c>
      <c r="I216" s="16"/>
    </row>
    <row r="217" spans="1:9" ht="12.75" customHeight="1" outlineLevel="1">
      <c r="A217" t="s">
        <v>353</v>
      </c>
      <c r="B217" t="s">
        <v>354</v>
      </c>
      <c r="C217" s="37">
        <v>3443785.6348723704</v>
      </c>
      <c r="D217" s="37">
        <v>3380184.0781325381</v>
      </c>
      <c r="E217" s="37">
        <v>3222036.9752766662</v>
      </c>
      <c r="F217" s="16">
        <f t="shared" si="9"/>
        <v>3311710.7861612407</v>
      </c>
      <c r="G217" s="45">
        <f t="shared" si="10"/>
        <v>3.3598271563913966E-4</v>
      </c>
      <c r="I217" s="16"/>
    </row>
    <row r="218" spans="1:9" ht="12.75" customHeight="1" outlineLevel="1">
      <c r="A218" t="s">
        <v>355</v>
      </c>
      <c r="B218" t="s">
        <v>356</v>
      </c>
      <c r="C218" s="37">
        <v>425119.90896864532</v>
      </c>
      <c r="D218" s="37">
        <v>411111.50962791557</v>
      </c>
      <c r="E218" s="37">
        <v>469531.46195673698</v>
      </c>
      <c r="F218" s="16">
        <f t="shared" si="9"/>
        <v>442656.21901578124</v>
      </c>
      <c r="G218" s="45">
        <f t="shared" si="10"/>
        <v>4.4908764129089272E-5</v>
      </c>
      <c r="I218" s="16"/>
    </row>
    <row r="219" spans="1:9" ht="12.75" customHeight="1" outlineLevel="1">
      <c r="A219" t="s">
        <v>357</v>
      </c>
      <c r="B219" t="s">
        <v>358</v>
      </c>
      <c r="C219" s="37">
        <v>751903.18282515975</v>
      </c>
      <c r="D219" s="37">
        <v>664083.7764980651</v>
      </c>
      <c r="E219" s="37">
        <v>665295.79143572599</v>
      </c>
      <c r="F219" s="16">
        <f t="shared" si="9"/>
        <v>679326.35168807802</v>
      </c>
      <c r="G219" s="45">
        <f t="shared" si="10"/>
        <v>6.8919639178382364E-5</v>
      </c>
      <c r="I219" s="16"/>
    </row>
    <row r="220" spans="1:9" ht="12.75" customHeight="1" outlineLevel="1">
      <c r="A220" t="s">
        <v>359</v>
      </c>
      <c r="B220" t="s">
        <v>360</v>
      </c>
      <c r="C220" s="37">
        <v>956971.55649188918</v>
      </c>
      <c r="D220" s="37">
        <v>857556.96830912214</v>
      </c>
      <c r="E220" s="37">
        <v>842185.66265791398</v>
      </c>
      <c r="F220" s="16">
        <f t="shared" si="9"/>
        <v>866440.41351397929</v>
      </c>
      <c r="G220" s="45">
        <f t="shared" si="10"/>
        <v>8.790290634326918E-5</v>
      </c>
      <c r="I220" s="16"/>
    </row>
    <row r="221" spans="1:9" ht="12.75" customHeight="1" outlineLevel="1">
      <c r="A221" t="s">
        <v>361</v>
      </c>
      <c r="B221" t="s">
        <v>362</v>
      </c>
      <c r="C221" s="37">
        <v>850277.65055189887</v>
      </c>
      <c r="D221" s="37">
        <v>872534.54597467312</v>
      </c>
      <c r="E221" s="37">
        <v>879441.38186759385</v>
      </c>
      <c r="F221" s="16">
        <f t="shared" si="9"/>
        <v>872278.48135067103</v>
      </c>
      <c r="G221" s="45">
        <f t="shared" si="10"/>
        <v>8.849519534811034E-5</v>
      </c>
      <c r="I221" s="16"/>
    </row>
    <row r="222" spans="1:9" ht="12.75" customHeight="1" outlineLevel="1">
      <c r="A222" t="s">
        <v>363</v>
      </c>
      <c r="B222" t="s">
        <v>364</v>
      </c>
      <c r="C222" s="37">
        <v>283967.24745118513</v>
      </c>
      <c r="D222" s="37">
        <v>292385.71429388493</v>
      </c>
      <c r="E222" s="37">
        <v>314061.56719426275</v>
      </c>
      <c r="F222" s="16">
        <f t="shared" si="9"/>
        <v>301820.56293695723</v>
      </c>
      <c r="G222" s="45">
        <f t="shared" si="10"/>
        <v>3.0620576167171219E-5</v>
      </c>
      <c r="I222" s="16"/>
    </row>
    <row r="223" spans="1:9" ht="12.75" customHeight="1" outlineLevel="1">
      <c r="A223" t="s">
        <v>365</v>
      </c>
      <c r="B223" t="s">
        <v>366</v>
      </c>
      <c r="C223" s="37">
        <v>6643895.1568098515</v>
      </c>
      <c r="D223" s="37">
        <v>6436134.9301864635</v>
      </c>
      <c r="E223" s="37">
        <v>5888172.6446131524</v>
      </c>
      <c r="F223" s="16">
        <f t="shared" si="9"/>
        <v>6196780.4918370396</v>
      </c>
      <c r="G223" s="45">
        <f t="shared" si="10"/>
        <v>6.2868144965050191E-4</v>
      </c>
      <c r="I223" s="16"/>
    </row>
    <row r="224" spans="1:9" ht="12.75" customHeight="1" outlineLevel="1">
      <c r="A224" t="s">
        <v>367</v>
      </c>
      <c r="B224" t="s">
        <v>368</v>
      </c>
      <c r="C224" s="37">
        <v>918333.72157614329</v>
      </c>
      <c r="D224" s="37">
        <v>934293.45242365741</v>
      </c>
      <c r="E224" s="37">
        <v>871232.14414406137</v>
      </c>
      <c r="F224" s="16">
        <f t="shared" si="9"/>
        <v>900102.8431426069</v>
      </c>
      <c r="G224" s="45">
        <f t="shared" si="10"/>
        <v>9.1318057982989404E-5</v>
      </c>
      <c r="I224" s="16"/>
    </row>
    <row r="225" spans="1:11" ht="12.75" customHeight="1" outlineLevel="1">
      <c r="A225" t="s">
        <v>369</v>
      </c>
      <c r="B225" t="s">
        <v>370</v>
      </c>
      <c r="C225" s="37">
        <v>388456.5334215092</v>
      </c>
      <c r="D225" s="37">
        <v>408989.042061885</v>
      </c>
      <c r="E225" s="37">
        <v>395223.55429515324</v>
      </c>
      <c r="F225" s="16">
        <f t="shared" si="9"/>
        <v>398684.21340512316</v>
      </c>
      <c r="G225" s="45">
        <f t="shared" si="10"/>
        <v>4.0447675945029144E-5</v>
      </c>
      <c r="I225" s="16"/>
    </row>
    <row r="226" spans="1:11" ht="12.75" customHeight="1" outlineLevel="1">
      <c r="A226" t="s">
        <v>371</v>
      </c>
      <c r="B226" t="s">
        <v>372</v>
      </c>
      <c r="C226" s="37">
        <v>171904.55728567665</v>
      </c>
      <c r="D226" s="37">
        <v>184400.68583533104</v>
      </c>
      <c r="E226" s="37">
        <v>207608.67133680318</v>
      </c>
      <c r="F226" s="16">
        <f t="shared" si="9"/>
        <v>193921.99049445803</v>
      </c>
      <c r="G226" s="45">
        <f t="shared" si="10"/>
        <v>1.9673951379069244E-5</v>
      </c>
      <c r="I226" s="16"/>
    </row>
    <row r="227" spans="1:11" ht="12.75" customHeight="1" outlineLevel="1">
      <c r="A227" t="s">
        <v>373</v>
      </c>
      <c r="B227" t="s">
        <v>374</v>
      </c>
      <c r="C227" s="37">
        <v>1393857.1968008569</v>
      </c>
      <c r="D227" s="37">
        <v>1341652.8696640187</v>
      </c>
      <c r="E227" s="37">
        <v>1394404.6873638891</v>
      </c>
      <c r="F227" s="16">
        <f t="shared" si="9"/>
        <v>1376729.4997034268</v>
      </c>
      <c r="G227" s="45">
        <f t="shared" si="10"/>
        <v>1.3967322205301729E-4</v>
      </c>
      <c r="I227" s="16"/>
    </row>
    <row r="228" spans="1:11" ht="12.75" customHeight="1" outlineLevel="1">
      <c r="A228" t="s">
        <v>506</v>
      </c>
      <c r="B228" t="s">
        <v>507</v>
      </c>
      <c r="C228" s="37">
        <v>196498.09714457381</v>
      </c>
      <c r="D228" s="37">
        <v>197306.10547963579</v>
      </c>
      <c r="E228" s="37">
        <v>184258.28490169512</v>
      </c>
      <c r="F228" s="16">
        <f t="shared" si="9"/>
        <v>190647.52713482184</v>
      </c>
      <c r="G228" s="45">
        <f t="shared" si="10"/>
        <v>1.9341747523458206E-5</v>
      </c>
      <c r="I228" s="16"/>
    </row>
    <row r="229" spans="1:11" ht="12.75" customHeight="1" outlineLevel="1">
      <c r="A229" t="s">
        <v>375</v>
      </c>
      <c r="B229" t="s">
        <v>376</v>
      </c>
      <c r="C229" s="37">
        <v>812845.44992653083</v>
      </c>
      <c r="D229" s="37">
        <v>829760.76307592564</v>
      </c>
      <c r="E229" s="37">
        <v>788514.99479749682</v>
      </c>
      <c r="F229" s="16">
        <f t="shared" si="9"/>
        <v>806318.66007847863</v>
      </c>
      <c r="G229" s="45">
        <f t="shared" si="10"/>
        <v>8.1803379152472144E-5</v>
      </c>
      <c r="I229" s="16"/>
    </row>
    <row r="230" spans="1:11" ht="12.75" customHeight="1" outlineLevel="1">
      <c r="A230" t="s">
        <v>377</v>
      </c>
      <c r="B230" t="s">
        <v>378</v>
      </c>
      <c r="C230" s="37">
        <v>829955.81495555397</v>
      </c>
      <c r="D230" s="37">
        <v>834007.89134261687</v>
      </c>
      <c r="E230" s="37">
        <v>864050.41435883415</v>
      </c>
      <c r="F230" s="16">
        <f t="shared" si="9"/>
        <v>848353.80678621493</v>
      </c>
      <c r="G230" s="45">
        <f t="shared" si="10"/>
        <v>8.6067967353281084E-5</v>
      </c>
      <c r="I230" s="16"/>
    </row>
    <row r="231" spans="1:11" ht="12.75" customHeight="1" outlineLevel="1">
      <c r="A231" t="s">
        <v>379</v>
      </c>
      <c r="B231" t="s">
        <v>380</v>
      </c>
      <c r="C231" s="37">
        <v>3163817.6903313985</v>
      </c>
      <c r="D231" s="37">
        <v>3142582.7063881559</v>
      </c>
      <c r="E231" s="37">
        <v>3196199.5040861601</v>
      </c>
      <c r="F231" s="16">
        <f t="shared" si="9"/>
        <v>3172930.2692276984</v>
      </c>
      <c r="G231" s="45">
        <f t="shared" si="10"/>
        <v>3.2190302753594521E-4</v>
      </c>
      <c r="I231" s="16"/>
    </row>
    <row r="232" spans="1:11" s="41" customFormat="1" ht="12.75" customHeight="1" outlineLevel="1">
      <c r="A232" s="41" t="s">
        <v>560</v>
      </c>
      <c r="B232" s="41" t="s">
        <v>561</v>
      </c>
      <c r="C232" s="37">
        <v>153780.67299404042</v>
      </c>
      <c r="D232" s="37">
        <v>146109.57023247634</v>
      </c>
      <c r="E232" s="37">
        <v>152528.37865051979</v>
      </c>
      <c r="F232" s="16">
        <f t="shared" si="9"/>
        <v>150597.49156842541</v>
      </c>
      <c r="G232" s="45">
        <f t="shared" si="10"/>
        <v>1.5278554636183283E-5</v>
      </c>
      <c r="I232" s="16"/>
      <c r="J232" s="64"/>
      <c r="K232" s="64"/>
    </row>
    <row r="233" spans="1:11" ht="12.75" customHeight="1" outlineLevel="1">
      <c r="A233" t="s">
        <v>381</v>
      </c>
      <c r="B233" t="s">
        <v>382</v>
      </c>
      <c r="C233" s="37">
        <v>472697.71340981685</v>
      </c>
      <c r="D233" s="37">
        <v>483580.74044140155</v>
      </c>
      <c r="E233" s="37">
        <v>470185.71141857118</v>
      </c>
      <c r="F233" s="16">
        <f t="shared" si="9"/>
        <v>475069.38809138892</v>
      </c>
      <c r="G233" s="45">
        <f t="shared" si="10"/>
        <v>4.8197174643075202E-5</v>
      </c>
      <c r="I233" s="16"/>
    </row>
    <row r="234" spans="1:11" ht="12.75" customHeight="1" outlineLevel="1">
      <c r="A234" t="s">
        <v>383</v>
      </c>
      <c r="B234" t="s">
        <v>384</v>
      </c>
      <c r="C234" s="37">
        <v>720014.64288186969</v>
      </c>
      <c r="D234" s="37">
        <v>735991.66116856958</v>
      </c>
      <c r="E234" s="37">
        <v>774828.34261836926</v>
      </c>
      <c r="F234" s="16">
        <f t="shared" si="9"/>
        <v>752747.16551235272</v>
      </c>
      <c r="G234" s="45">
        <f t="shared" si="10"/>
        <v>7.6368394823409411E-5</v>
      </c>
      <c r="I234" s="16"/>
    </row>
    <row r="235" spans="1:11" ht="12.75" customHeight="1" outlineLevel="1">
      <c r="A235" t="s">
        <v>385</v>
      </c>
      <c r="B235" t="s">
        <v>386</v>
      </c>
      <c r="C235" s="37">
        <v>316309.02409029595</v>
      </c>
      <c r="D235" s="37">
        <v>286444.32846850174</v>
      </c>
      <c r="E235" s="37">
        <v>275684.03747745533</v>
      </c>
      <c r="F235" s="16">
        <f t="shared" si="9"/>
        <v>286041.63224327756</v>
      </c>
      <c r="G235" s="45">
        <f t="shared" si="10"/>
        <v>2.9019757639630227E-5</v>
      </c>
      <c r="I235" s="16"/>
    </row>
    <row r="236" spans="1:11" ht="12.75" customHeight="1" outlineLevel="1">
      <c r="A236" t="s">
        <v>387</v>
      </c>
      <c r="B236" t="s">
        <v>388</v>
      </c>
      <c r="C236" s="37">
        <v>2116257.9859790588</v>
      </c>
      <c r="D236" s="37">
        <v>2073325.217060768</v>
      </c>
      <c r="E236" s="37">
        <v>2278092.2597096921</v>
      </c>
      <c r="F236" s="16">
        <f t="shared" si="9"/>
        <v>2182864.1998716122</v>
      </c>
      <c r="G236" s="45">
        <f t="shared" si="10"/>
        <v>2.2145793793619452E-4</v>
      </c>
      <c r="I236" s="16"/>
    </row>
    <row r="237" spans="1:11" ht="12.75" customHeight="1" outlineLevel="1">
      <c r="A237" t="s">
        <v>389</v>
      </c>
      <c r="B237" t="s">
        <v>390</v>
      </c>
      <c r="C237" s="37">
        <v>406403.54565144272</v>
      </c>
      <c r="D237" s="37">
        <v>400094.82298795047</v>
      </c>
      <c r="E237" s="37">
        <v>413538.825711991</v>
      </c>
      <c r="F237" s="16">
        <f t="shared" si="9"/>
        <v>407868.27812721947</v>
      </c>
      <c r="G237" s="45">
        <f t="shared" si="10"/>
        <v>4.1379426090250097E-5</v>
      </c>
      <c r="I237" s="16"/>
    </row>
    <row r="238" spans="1:11" ht="12.75" customHeight="1" outlineLevel="1">
      <c r="A238" t="s">
        <v>391</v>
      </c>
      <c r="B238" t="s">
        <v>392</v>
      </c>
      <c r="C238" s="37">
        <v>2263340.8536189497</v>
      </c>
      <c r="D238" s="37">
        <v>2200342.0873170374</v>
      </c>
      <c r="E238" s="37">
        <v>2082983.6294113901</v>
      </c>
      <c r="F238" s="16">
        <f t="shared" si="9"/>
        <v>2152162.6527478658</v>
      </c>
      <c r="G238" s="45">
        <f t="shared" si="10"/>
        <v>2.1834317646002221E-4</v>
      </c>
      <c r="I238" s="16"/>
    </row>
    <row r="239" spans="1:11" ht="12.75" customHeight="1" outlineLevel="1">
      <c r="A239" t="s">
        <v>393</v>
      </c>
      <c r="B239" t="s">
        <v>394</v>
      </c>
      <c r="C239" s="37">
        <v>1058390.5789840687</v>
      </c>
      <c r="D239" s="37">
        <v>1067881.3553824318</v>
      </c>
      <c r="E239" s="37">
        <v>980586.03596598271</v>
      </c>
      <c r="F239" s="16">
        <f t="shared" si="9"/>
        <v>1022651.8996078133</v>
      </c>
      <c r="G239" s="45">
        <f t="shared" si="10"/>
        <v>1.0375101709350444E-4</v>
      </c>
      <c r="I239" s="16"/>
    </row>
    <row r="240" spans="1:11" ht="12.75" customHeight="1" outlineLevel="1">
      <c r="A240" t="s">
        <v>395</v>
      </c>
      <c r="B240" t="s">
        <v>396</v>
      </c>
      <c r="C240" s="37">
        <v>15609589.186791595</v>
      </c>
      <c r="D240" s="37">
        <v>15935674.997518849</v>
      </c>
      <c r="E240" s="37">
        <v>16334025.018447362</v>
      </c>
      <c r="F240" s="16">
        <f t="shared" si="9"/>
        <v>16080502.372861898</v>
      </c>
      <c r="G240" s="45">
        <f t="shared" si="10"/>
        <v>1.6314138537255466E-3</v>
      </c>
      <c r="I240" s="16"/>
    </row>
    <row r="241" spans="1:9" ht="12.75" customHeight="1" outlineLevel="1">
      <c r="A241" t="s">
        <v>397</v>
      </c>
      <c r="B241" t="s">
        <v>398</v>
      </c>
      <c r="C241" s="37">
        <v>3806810.1145536159</v>
      </c>
      <c r="D241" s="37">
        <v>3903085.2064558035</v>
      </c>
      <c r="E241" s="37">
        <v>3938407.9245170653</v>
      </c>
      <c r="F241" s="16">
        <f t="shared" si="9"/>
        <v>3904700.7168360702</v>
      </c>
      <c r="G241" s="45">
        <f t="shared" si="10"/>
        <v>3.9614327316346874E-4</v>
      </c>
      <c r="I241" s="16"/>
    </row>
    <row r="242" spans="1:9" ht="12.75" customHeight="1" outlineLevel="1">
      <c r="A242" t="s">
        <v>399</v>
      </c>
      <c r="B242" t="s">
        <v>400</v>
      </c>
      <c r="C242" s="37">
        <v>937280.14766488597</v>
      </c>
      <c r="D242" s="37">
        <v>929569.47220842366</v>
      </c>
      <c r="E242" s="37">
        <v>914234.07860067755</v>
      </c>
      <c r="F242" s="16">
        <f t="shared" si="9"/>
        <v>923186.88798062748</v>
      </c>
      <c r="G242" s="45">
        <f t="shared" si="10"/>
        <v>9.3660001640939074E-5</v>
      </c>
      <c r="I242" s="16"/>
    </row>
    <row r="243" spans="1:9" ht="12.75" customHeight="1" outlineLevel="1">
      <c r="A243" t="s">
        <v>401</v>
      </c>
      <c r="B243" t="s">
        <v>402</v>
      </c>
      <c r="C243" s="37">
        <v>5778327.5178445093</v>
      </c>
      <c r="D243" s="37">
        <v>6014238.4412125926</v>
      </c>
      <c r="E243" s="37">
        <v>5961657.2879524166</v>
      </c>
      <c r="F243" s="16">
        <f t="shared" si="9"/>
        <v>5948629.3773544906</v>
      </c>
      <c r="G243" s="45">
        <f t="shared" si="10"/>
        <v>6.0350579551997645E-4</v>
      </c>
      <c r="I243" s="16"/>
    </row>
    <row r="244" spans="1:9" ht="12.75" customHeight="1" outlineLevel="1">
      <c r="A244" t="s">
        <v>403</v>
      </c>
      <c r="B244" t="s">
        <v>404</v>
      </c>
      <c r="C244" s="37">
        <v>12754353.217963688</v>
      </c>
      <c r="D244" s="37">
        <v>11996811.318635389</v>
      </c>
      <c r="E244" s="37">
        <v>12930715.316519156</v>
      </c>
      <c r="F244" s="16">
        <f t="shared" si="9"/>
        <v>12590020.300798655</v>
      </c>
      <c r="G244" s="45">
        <f t="shared" si="10"/>
        <v>1.2772942698651096E-3</v>
      </c>
      <c r="I244" s="16"/>
    </row>
    <row r="245" spans="1:9" ht="12.75" customHeight="1" outlineLevel="1">
      <c r="A245" t="s">
        <v>405</v>
      </c>
      <c r="B245" t="s">
        <v>406</v>
      </c>
      <c r="C245" s="37">
        <v>168112.77465703545</v>
      </c>
      <c r="D245" s="37">
        <v>191777.81950162235</v>
      </c>
      <c r="E245" s="37">
        <v>218648.25247476951</v>
      </c>
      <c r="F245" s="16">
        <f t="shared" si="9"/>
        <v>201268.86184743149</v>
      </c>
      <c r="G245" s="45">
        <f t="shared" si="10"/>
        <v>2.0419312900050575E-5</v>
      </c>
      <c r="I245" s="16"/>
    </row>
    <row r="246" spans="1:9" ht="12.75" customHeight="1" outlineLevel="1">
      <c r="A246" t="s">
        <v>407</v>
      </c>
      <c r="B246" t="s">
        <v>408</v>
      </c>
      <c r="C246" s="37">
        <v>630888.85881687608</v>
      </c>
      <c r="D246" s="37">
        <v>624352.97901176219</v>
      </c>
      <c r="E246" s="37">
        <v>609285.30701629899</v>
      </c>
      <c r="F246" s="16">
        <f t="shared" si="9"/>
        <v>617908.45631488285</v>
      </c>
      <c r="G246" s="45">
        <f t="shared" si="10"/>
        <v>6.2688614608677693E-5</v>
      </c>
      <c r="I246" s="16"/>
    </row>
    <row r="247" spans="1:9" ht="12.75" customHeight="1" outlineLevel="1">
      <c r="A247" t="s">
        <v>409</v>
      </c>
      <c r="B247" t="s">
        <v>410</v>
      </c>
      <c r="C247" s="37">
        <v>1765559.6262559064</v>
      </c>
      <c r="D247" s="37">
        <v>1886758.7498701236</v>
      </c>
      <c r="E247" s="37">
        <v>1954757.3679425148</v>
      </c>
      <c r="F247" s="16">
        <f t="shared" si="9"/>
        <v>1900558.2049706161</v>
      </c>
      <c r="G247" s="45">
        <f t="shared" si="10"/>
        <v>1.9281717159741926E-4</v>
      </c>
      <c r="I247" s="16"/>
    </row>
    <row r="248" spans="1:9" ht="12.75" customHeight="1" outlineLevel="1">
      <c r="A248" t="s">
        <v>411</v>
      </c>
      <c r="B248" t="s">
        <v>412</v>
      </c>
      <c r="C248" s="37">
        <v>422685.64645296242</v>
      </c>
      <c r="D248" s="37">
        <v>457682.18181258318</v>
      </c>
      <c r="E248" s="37">
        <v>463938.64540378575</v>
      </c>
      <c r="F248" s="16">
        <f t="shared" si="9"/>
        <v>454977.65771491436</v>
      </c>
      <c r="G248" s="45">
        <f t="shared" si="10"/>
        <v>4.6158810012327328E-5</v>
      </c>
      <c r="I248" s="16"/>
    </row>
    <row r="249" spans="1:9" ht="12.75" customHeight="1" outlineLevel="1">
      <c r="A249" t="s">
        <v>413</v>
      </c>
      <c r="B249" t="s">
        <v>414</v>
      </c>
      <c r="C249" s="37">
        <v>454493.19855692383</v>
      </c>
      <c r="D249" s="37">
        <v>466452.78596732806</v>
      </c>
      <c r="E249" s="37">
        <v>512512.86092551315</v>
      </c>
      <c r="F249" s="16">
        <f t="shared" si="9"/>
        <v>487489.55887801992</v>
      </c>
      <c r="G249" s="45">
        <f t="shared" si="10"/>
        <v>4.9457237184475827E-5</v>
      </c>
      <c r="I249" s="16"/>
    </row>
    <row r="250" spans="1:9" ht="12.75" customHeight="1" outlineLevel="1">
      <c r="A250" t="s">
        <v>415</v>
      </c>
      <c r="B250" t="s">
        <v>416</v>
      </c>
      <c r="C250" s="37">
        <v>2681617.0457303212</v>
      </c>
      <c r="D250" s="37">
        <v>2569214.7266117726</v>
      </c>
      <c r="E250" s="37">
        <v>2556986.3339302833</v>
      </c>
      <c r="F250" s="16">
        <f t="shared" si="9"/>
        <v>2581834.2501241192</v>
      </c>
      <c r="G250" s="45">
        <f t="shared" si="10"/>
        <v>2.619346128628422E-4</v>
      </c>
      <c r="I250" s="16"/>
    </row>
    <row r="251" spans="1:9" ht="12.75" customHeight="1" outlineLevel="1">
      <c r="A251" t="s">
        <v>417</v>
      </c>
      <c r="B251" t="s">
        <v>418</v>
      </c>
      <c r="C251" s="37">
        <v>1191129.5917085626</v>
      </c>
      <c r="D251" s="37">
        <v>1227104.9921656463</v>
      </c>
      <c r="E251" s="37">
        <v>1202561.8513281948</v>
      </c>
      <c r="F251" s="16">
        <f t="shared" si="9"/>
        <v>1208837.5216707399</v>
      </c>
      <c r="G251" s="45">
        <f t="shared" si="10"/>
        <v>1.2264009133726569E-4</v>
      </c>
      <c r="I251" s="16"/>
    </row>
    <row r="252" spans="1:9" ht="12.75" customHeight="1" outlineLevel="1">
      <c r="A252" t="s">
        <v>419</v>
      </c>
      <c r="B252" t="s">
        <v>420</v>
      </c>
      <c r="C252" s="37">
        <v>2002891.4993529338</v>
      </c>
      <c r="D252" s="37">
        <v>1963213.7163830111</v>
      </c>
      <c r="E252" s="37">
        <v>1899182.5139876371</v>
      </c>
      <c r="F252" s="16">
        <f t="shared" si="9"/>
        <v>1937811.0790136445</v>
      </c>
      <c r="G252" s="45">
        <f t="shared" si="10"/>
        <v>1.965965842921032E-4</v>
      </c>
      <c r="I252" s="16"/>
    </row>
    <row r="253" spans="1:9" ht="12.75" customHeight="1" outlineLevel="1">
      <c r="A253" t="s">
        <v>421</v>
      </c>
      <c r="B253" t="s">
        <v>422</v>
      </c>
      <c r="C253" s="37">
        <v>97253.51400025413</v>
      </c>
      <c r="D253" s="37">
        <v>98027.801449893392</v>
      </c>
      <c r="E253" s="37">
        <v>102034.86682690444</v>
      </c>
      <c r="F253" s="16">
        <f t="shared" si="9"/>
        <v>99902.286230125697</v>
      </c>
      <c r="G253" s="45">
        <f t="shared" si="10"/>
        <v>1.0135378236051687E-5</v>
      </c>
      <c r="I253" s="16"/>
    </row>
    <row r="254" spans="1:9" ht="12.75" customHeight="1" outlineLevel="1">
      <c r="A254" t="s">
        <v>423</v>
      </c>
      <c r="B254" t="s">
        <v>424</v>
      </c>
      <c r="C254" s="37">
        <v>1016421.4601685818</v>
      </c>
      <c r="D254" s="37">
        <v>1088232.4332916588</v>
      </c>
      <c r="E254" s="37">
        <v>1126003.8598388473</v>
      </c>
      <c r="F254" s="16">
        <f t="shared" si="9"/>
        <v>1095149.6510447403</v>
      </c>
      <c r="G254" s="45">
        <f t="shared" si="10"/>
        <v>1.1110612536784279E-4</v>
      </c>
      <c r="I254" s="16"/>
    </row>
    <row r="255" spans="1:9" ht="12.75" customHeight="1" outlineLevel="1">
      <c r="A255" t="s">
        <v>425</v>
      </c>
      <c r="B255" t="s">
        <v>426</v>
      </c>
      <c r="C255" s="37">
        <v>245530.52180802057</v>
      </c>
      <c r="D255" s="37">
        <v>219094.82334366033</v>
      </c>
      <c r="E255" s="37">
        <v>220296.24207039227</v>
      </c>
      <c r="F255" s="16">
        <f t="shared" si="9"/>
        <v>224101.48245108631</v>
      </c>
      <c r="G255" s="45">
        <f t="shared" si="10"/>
        <v>2.2735748836313706E-5</v>
      </c>
      <c r="I255" s="16"/>
    </row>
    <row r="256" spans="1:9" ht="12.75" customHeight="1" outlineLevel="1">
      <c r="A256" t="s">
        <v>427</v>
      </c>
      <c r="B256" t="s">
        <v>428</v>
      </c>
      <c r="C256" s="37">
        <v>4098691.6136883842</v>
      </c>
      <c r="D256" s="37">
        <v>4224653.6926394226</v>
      </c>
      <c r="E256" s="37">
        <v>4262538.4057615902</v>
      </c>
      <c r="F256" s="16">
        <f t="shared" si="9"/>
        <v>4222602.3693753332</v>
      </c>
      <c r="G256" s="45">
        <f t="shared" si="10"/>
        <v>4.2839532276050483E-4</v>
      </c>
      <c r="I256" s="16"/>
    </row>
    <row r="257" spans="1:11" ht="12.75" customHeight="1" outlineLevel="1">
      <c r="A257" t="s">
        <v>429</v>
      </c>
      <c r="B257" t="s">
        <v>430</v>
      </c>
      <c r="C257" s="37">
        <v>111030.75185163826</v>
      </c>
      <c r="D257" s="37">
        <v>104163.16868794353</v>
      </c>
      <c r="E257" s="37">
        <v>105111.37672593052</v>
      </c>
      <c r="F257" s="16">
        <f t="shared" si="9"/>
        <v>105781.86990088614</v>
      </c>
      <c r="G257" s="45">
        <f t="shared" si="10"/>
        <v>1.0731879143312209E-5</v>
      </c>
      <c r="I257" s="16"/>
    </row>
    <row r="258" spans="1:11" ht="12.75" customHeight="1" outlineLevel="1">
      <c r="A258" s="42" t="s">
        <v>563</v>
      </c>
      <c r="B258" s="42" t="s">
        <v>564</v>
      </c>
      <c r="C258" s="37">
        <v>1043881.9542989429</v>
      </c>
      <c r="D258" s="37">
        <v>1102437.3804029734</v>
      </c>
      <c r="E258" s="37">
        <v>1157458.6912157284</v>
      </c>
      <c r="F258" s="16">
        <f t="shared" si="9"/>
        <v>1120188.798125346</v>
      </c>
      <c r="G258" s="45">
        <f t="shared" si="10"/>
        <v>1.1364641984904696E-4</v>
      </c>
      <c r="I258" s="16"/>
    </row>
    <row r="259" spans="1:11" ht="12.75" customHeight="1" outlineLevel="1">
      <c r="A259" t="s">
        <v>431</v>
      </c>
      <c r="B259" t="s">
        <v>432</v>
      </c>
      <c r="C259" s="37">
        <v>318763.88239243341</v>
      </c>
      <c r="D259" s="37">
        <v>325096.66969226726</v>
      </c>
      <c r="E259" s="37">
        <v>338994.8489650999</v>
      </c>
      <c r="F259" s="16">
        <f>IF(C259&gt;0,(+C259+(D259*2)+(E259*3))/6,IF(D259&gt;0,((D259*2)+(E259*3))/5,E259))</f>
        <v>330990.29477871122</v>
      </c>
      <c r="G259" s="45">
        <f t="shared" si="10"/>
        <v>3.3579930516473639E-5</v>
      </c>
      <c r="I259" s="16"/>
    </row>
    <row r="260" spans="1:11" ht="12.75" customHeight="1" outlineLevel="1">
      <c r="A260" t="s">
        <v>433</v>
      </c>
      <c r="B260" t="s">
        <v>434</v>
      </c>
      <c r="C260" s="40">
        <v>320604.84434983076</v>
      </c>
      <c r="D260" s="40">
        <v>389602.36836929241</v>
      </c>
      <c r="E260" s="40">
        <v>415821.29955278535</v>
      </c>
      <c r="F260" s="16">
        <f>IF(C260&gt;0,(+C260+(D260*2)+(E260*3))/6,IF(D260&gt;0,((D260*2)+(E260*3))/5,E260))</f>
        <v>391212.24662446202</v>
      </c>
      <c r="G260" s="45">
        <f t="shared" si="10"/>
        <v>3.9689623128151989E-5</v>
      </c>
      <c r="I260" s="16"/>
    </row>
    <row r="261" spans="1:11">
      <c r="B261" t="s">
        <v>478</v>
      </c>
      <c r="C261" s="49">
        <f>SUBTOTAL(9,C139:C260)</f>
        <v>268632692.48900747</v>
      </c>
      <c r="D261" s="49">
        <f>SUBTOTAL(9,D139:D260)</f>
        <v>267168386.38472375</v>
      </c>
      <c r="E261" s="49">
        <f>SUBTOTAL(9,E139:E260)</f>
        <v>271376658.25189996</v>
      </c>
      <c r="F261" s="76">
        <f>SUBTOTAL(9,F139:F260)</f>
        <v>269516573.33569247</v>
      </c>
      <c r="G261" s="3">
        <f>SUBTOTAL(9,G139:G260)</f>
        <v>2.7343242229206081E-2</v>
      </c>
    </row>
    <row r="262" spans="1:11">
      <c r="C262" s="32"/>
      <c r="D262" s="32"/>
      <c r="E262" s="32"/>
      <c r="F262" s="16"/>
    </row>
    <row r="263" spans="1:11" ht="13.5" thickBot="1">
      <c r="C263" s="35">
        <f>SUBTOTAL(9,C5:C262)</f>
        <v>9755485378.2090015</v>
      </c>
      <c r="D263" s="35">
        <f>SUBTOTAL(9,D5:D262)</f>
        <v>9725356856.0747375</v>
      </c>
      <c r="E263" s="35">
        <f>SUBTOTAL(9,E5:E262)</f>
        <v>9978178603.5818977</v>
      </c>
      <c r="F263" s="17">
        <f>SUBTOTAL(9,F5:F262)</f>
        <v>9856789150.1840382</v>
      </c>
      <c r="G263" s="12">
        <f>SUBTOTAL(9,G5:G262)</f>
        <v>0.99999999999999911</v>
      </c>
    </row>
    <row r="264" spans="1:11" ht="13.5" thickTop="1"/>
    <row r="265" spans="1:11">
      <c r="C265" s="37"/>
      <c r="D265" s="37"/>
      <c r="E265" s="32"/>
    </row>
    <row r="266" spans="1:11">
      <c r="C266" s="32"/>
      <c r="D266" s="32"/>
      <c r="E266" s="32"/>
    </row>
    <row r="267" spans="1:11">
      <c r="C267" s="32"/>
      <c r="D267" s="32"/>
      <c r="E267" s="16"/>
      <c r="F267" s="3"/>
      <c r="G267"/>
      <c r="I267" s="64"/>
      <c r="K267"/>
    </row>
    <row r="268" spans="1:11">
      <c r="C268" s="32"/>
      <c r="D268" s="32"/>
      <c r="E268"/>
      <c r="F268" s="3"/>
      <c r="G268"/>
      <c r="I268" s="64"/>
      <c r="K268"/>
    </row>
    <row r="269" spans="1:11">
      <c r="C269" s="32"/>
      <c r="D269" s="32"/>
      <c r="E269"/>
      <c r="F269" s="3"/>
      <c r="G269"/>
      <c r="I269" s="64"/>
      <c r="K269"/>
    </row>
    <row r="270" spans="1:11">
      <c r="D270" s="32"/>
      <c r="E270"/>
      <c r="F270" s="3"/>
      <c r="G270"/>
      <c r="I270" s="64"/>
      <c r="K270"/>
    </row>
    <row r="271" spans="1:11">
      <c r="D271" s="88"/>
      <c r="E271"/>
      <c r="F271" s="3"/>
      <c r="G271"/>
      <c r="I271" s="64"/>
      <c r="K271"/>
    </row>
    <row r="272" spans="1:11">
      <c r="C272" s="51"/>
      <c r="D272" s="32"/>
      <c r="E272"/>
      <c r="F272" s="3"/>
      <c r="G272"/>
      <c r="I272" s="64"/>
      <c r="K272"/>
    </row>
    <row r="273" spans="3:4">
      <c r="D273" s="32"/>
    </row>
    <row r="274" spans="3:4">
      <c r="D274" s="89"/>
    </row>
    <row r="275" spans="3:4">
      <c r="C275" s="32"/>
    </row>
  </sheetData>
  <autoFilter ref="A2:I261" xr:uid="{00000000-0009-0000-0000-000002000000}"/>
  <phoneticPr fontId="7" type="noConversion"/>
  <printOptions horizontalCentered="1"/>
  <pageMargins left="0.17" right="0.17" top="0.75" bottom="0.5" header="0.25" footer="0.25"/>
  <pageSetup scale="90" fitToHeight="6" orientation="landscape" horizontalDpi="200" verticalDpi="200" r:id="rId1"/>
  <headerFooter alignWithMargins="0">
    <oddHeader>&amp;C&amp;"Arial,Bold"&amp;14
Payroll Data
FY 2021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272"/>
  <sheetViews>
    <sheetView zoomScaleNormal="100" workbookViewId="0">
      <pane xSplit="2" ySplit="3" topLeftCell="K81" activePane="bottomRight" state="frozen"/>
      <selection activeCell="D52" sqref="D52"/>
      <selection pane="topRight" activeCell="D52" sqref="D52"/>
      <selection pane="bottomLeft" activeCell="D52" sqref="D52"/>
      <selection pane="bottomRight" activeCell="AD86" sqref="AD86"/>
    </sheetView>
  </sheetViews>
  <sheetFormatPr defaultRowHeight="12.75" outlineLevelRow="1"/>
  <cols>
    <col min="1" max="1" width="5.28515625" customWidth="1"/>
    <col min="2" max="2" width="19.85546875" customWidth="1"/>
    <col min="3" max="11" width="10.42578125" style="44" customWidth="1"/>
    <col min="12" max="12" width="10.85546875" style="44" bestFit="1" customWidth="1"/>
    <col min="13" max="13" width="10.85546875" style="44" customWidth="1"/>
    <col min="14" max="16" width="10.42578125" style="44" customWidth="1"/>
    <col min="17" max="17" width="10.85546875" style="44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>
      <c r="T1" s="1" t="s">
        <v>442</v>
      </c>
      <c r="Z1" s="1"/>
      <c r="AA1" s="1"/>
      <c r="AB1" s="1"/>
      <c r="AC1" s="1"/>
      <c r="AD1" s="1" t="s">
        <v>437</v>
      </c>
    </row>
    <row r="2" spans="1:31">
      <c r="A2" s="19" t="s">
        <v>455</v>
      </c>
      <c r="B2" s="19"/>
      <c r="C2" s="58">
        <v>2017</v>
      </c>
      <c r="D2" s="59"/>
      <c r="E2" s="59"/>
      <c r="F2" s="59"/>
      <c r="G2" s="1" t="s">
        <v>567</v>
      </c>
      <c r="H2" s="58">
        <v>2018</v>
      </c>
      <c r="I2" s="59"/>
      <c r="J2" s="59"/>
      <c r="K2" s="59"/>
      <c r="L2" s="1" t="s">
        <v>571</v>
      </c>
      <c r="M2" s="58">
        <v>2019</v>
      </c>
      <c r="N2" s="59"/>
      <c r="O2" s="59"/>
      <c r="P2" s="59"/>
      <c r="Q2" s="1" t="s">
        <v>575</v>
      </c>
      <c r="R2" s="1" t="s">
        <v>441</v>
      </c>
      <c r="S2" s="1"/>
      <c r="T2" s="1" t="s">
        <v>3</v>
      </c>
      <c r="U2" s="1"/>
      <c r="V2" s="1" t="s">
        <v>566</v>
      </c>
      <c r="W2" s="1" t="s">
        <v>570</v>
      </c>
      <c r="X2" s="1" t="s">
        <v>574</v>
      </c>
      <c r="Y2" s="1"/>
      <c r="Z2" s="1" t="s">
        <v>566</v>
      </c>
      <c r="AA2" s="1" t="s">
        <v>570</v>
      </c>
      <c r="AB2" s="1" t="s">
        <v>574</v>
      </c>
      <c r="AC2" s="1"/>
      <c r="AD2" s="1" t="s">
        <v>441</v>
      </c>
      <c r="AE2" s="1"/>
    </row>
    <row r="3" spans="1:31">
      <c r="A3" s="11" t="s">
        <v>453</v>
      </c>
      <c r="B3" s="11" t="s">
        <v>454</v>
      </c>
      <c r="C3" s="11" t="s">
        <v>457</v>
      </c>
      <c r="D3" s="60" t="s">
        <v>458</v>
      </c>
      <c r="E3" s="60" t="s">
        <v>459</v>
      </c>
      <c r="F3" s="60" t="s">
        <v>460</v>
      </c>
      <c r="G3" s="11" t="s">
        <v>442</v>
      </c>
      <c r="H3" s="11" t="s">
        <v>457</v>
      </c>
      <c r="I3" s="60" t="s">
        <v>458</v>
      </c>
      <c r="J3" s="60" t="s">
        <v>459</v>
      </c>
      <c r="K3" s="60" t="s">
        <v>460</v>
      </c>
      <c r="L3" s="11" t="s">
        <v>442</v>
      </c>
      <c r="M3" s="11" t="s">
        <v>457</v>
      </c>
      <c r="N3" s="60" t="s">
        <v>458</v>
      </c>
      <c r="O3" s="60" t="s">
        <v>459</v>
      </c>
      <c r="P3" s="60" t="s">
        <v>460</v>
      </c>
      <c r="Q3" s="11" t="s">
        <v>442</v>
      </c>
      <c r="R3" s="11" t="s">
        <v>473</v>
      </c>
      <c r="S3" s="11"/>
      <c r="T3" s="11" t="s">
        <v>5</v>
      </c>
      <c r="U3" s="11"/>
      <c r="V3" s="11" t="s">
        <v>443</v>
      </c>
      <c r="W3" s="11" t="s">
        <v>443</v>
      </c>
      <c r="X3" s="11" t="s">
        <v>443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444</v>
      </c>
      <c r="AE3" s="11"/>
    </row>
    <row r="4" spans="1:31" ht="3" customHeight="1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5"/>
      <c r="Z4" s="6"/>
      <c r="AA4" s="6"/>
      <c r="AB4" s="6"/>
      <c r="AD4" s="6"/>
    </row>
    <row r="5" spans="1:31">
      <c r="A5" t="s">
        <v>7</v>
      </c>
      <c r="B5" t="s">
        <v>510</v>
      </c>
      <c r="C5" s="77">
        <v>482</v>
      </c>
      <c r="D5" s="78">
        <v>568</v>
      </c>
      <c r="E5" s="78">
        <v>626</v>
      </c>
      <c r="F5" s="78">
        <v>548</v>
      </c>
      <c r="G5" s="32">
        <f t="shared" ref="G5:G68" si="0">AVERAGE(C5:F5)</f>
        <v>556</v>
      </c>
      <c r="H5" s="73">
        <v>477</v>
      </c>
      <c r="I5" s="74">
        <v>471</v>
      </c>
      <c r="J5" s="74">
        <v>468</v>
      </c>
      <c r="K5" s="74">
        <v>481</v>
      </c>
      <c r="L5" s="32">
        <f t="shared" ref="L5:L68" si="1">AVERAGE(H5:K5)</f>
        <v>474.25</v>
      </c>
      <c r="M5" s="73">
        <v>466</v>
      </c>
      <c r="N5" s="74">
        <v>558</v>
      </c>
      <c r="O5" s="74">
        <v>624</v>
      </c>
      <c r="P5" s="74">
        <v>541</v>
      </c>
      <c r="Q5" s="32">
        <f t="shared" ref="Q5:Q68" si="2">AVERAGE(M5:P5)</f>
        <v>547.25</v>
      </c>
      <c r="R5" s="16">
        <f t="shared" ref="R5:R68" si="3">IF(G5&gt;0,(+G5+(L5*2)+(Q5*3))/6,IF(L5&gt;0,((L5*2)+(Q5*3))/5,Q5))</f>
        <v>524.375</v>
      </c>
      <c r="T5" s="6">
        <f t="shared" ref="T5:T36" si="4">+R5/$R$263</f>
        <v>2.7945820574961505E-3</v>
      </c>
      <c r="V5" s="23">
        <f>+claims!D5</f>
        <v>0</v>
      </c>
      <c r="W5" s="23">
        <f>+claims!E5</f>
        <v>1</v>
      </c>
      <c r="X5" s="23">
        <f>+claims!F5</f>
        <v>1</v>
      </c>
      <c r="Z5" s="6">
        <f t="shared" ref="Z5:Z68" si="5">IF(G5&gt;100,IF(V5&lt;1,0,+V5/G5),IF(V5&lt;1,0,+V5/100))</f>
        <v>0</v>
      </c>
      <c r="AA5" s="6">
        <f t="shared" ref="AA5:AA68" si="6">IF(L5&gt;100,IF(W5&lt;1,0,+W5/L5),IF(W5&lt;1,0,+W5/100))</f>
        <v>2.1085925144965737E-3</v>
      </c>
      <c r="AB5" s="6">
        <f>IF(Q5&gt;100,IF(X5&lt;1,0,+X5/Q5),IF(X5&lt;1,0,+X5/100))</f>
        <v>1.8273184102329831E-3</v>
      </c>
      <c r="AD5" s="6">
        <f t="shared" ref="AD5:AD68" si="7">(+Z5+(AA5*2)+(AB5*3))/6</f>
        <v>1.6165233766153493E-3</v>
      </c>
    </row>
    <row r="6" spans="1:31">
      <c r="A6" t="s">
        <v>8</v>
      </c>
      <c r="B6" t="s">
        <v>511</v>
      </c>
      <c r="C6" s="79">
        <v>716</v>
      </c>
      <c r="D6" s="37">
        <v>873</v>
      </c>
      <c r="E6" s="37">
        <v>999</v>
      </c>
      <c r="F6" s="37">
        <v>834</v>
      </c>
      <c r="G6" s="32">
        <f t="shared" si="0"/>
        <v>855.5</v>
      </c>
      <c r="H6" s="75">
        <v>742</v>
      </c>
      <c r="I6" s="5">
        <v>720</v>
      </c>
      <c r="J6" s="5">
        <v>714</v>
      </c>
      <c r="K6" s="5">
        <v>718</v>
      </c>
      <c r="L6" s="32">
        <f t="shared" si="1"/>
        <v>723.5</v>
      </c>
      <c r="M6" s="75">
        <v>698</v>
      </c>
      <c r="N6" s="5">
        <v>878</v>
      </c>
      <c r="O6" s="5">
        <v>996</v>
      </c>
      <c r="P6" s="5">
        <v>793</v>
      </c>
      <c r="Q6" s="32">
        <f t="shared" si="2"/>
        <v>841.25</v>
      </c>
      <c r="R6" s="16">
        <f t="shared" si="3"/>
        <v>804.375</v>
      </c>
      <c r="T6" s="46">
        <f t="shared" si="4"/>
        <v>4.2868022741329509E-3</v>
      </c>
      <c r="V6" s="23">
        <f>+claims!D6</f>
        <v>0</v>
      </c>
      <c r="W6" s="23">
        <f>+claims!E6</f>
        <v>1</v>
      </c>
      <c r="X6" s="23">
        <f>+claims!F6</f>
        <v>0</v>
      </c>
      <c r="Z6" s="46">
        <f t="shared" si="5"/>
        <v>0</v>
      </c>
      <c r="AA6" s="46">
        <f t="shared" si="6"/>
        <v>1.38217000691085E-3</v>
      </c>
      <c r="AB6" s="46">
        <f t="shared" ref="AB6:AB69" si="8">IF(Q6&gt;100,IF(X6&lt;1,0,+X6/Q6),IF(X6&lt;1,0,+X6/100))</f>
        <v>0</v>
      </c>
      <c r="AD6" s="46">
        <f t="shared" si="7"/>
        <v>4.6072333563695E-4</v>
      </c>
    </row>
    <row r="7" spans="1:31">
      <c r="A7" t="s">
        <v>9</v>
      </c>
      <c r="B7" t="s">
        <v>10</v>
      </c>
      <c r="C7" s="79">
        <v>403</v>
      </c>
      <c r="D7" s="37">
        <v>472</v>
      </c>
      <c r="E7" s="37">
        <v>473</v>
      </c>
      <c r="F7" s="37">
        <v>399</v>
      </c>
      <c r="G7" s="32">
        <f t="shared" si="0"/>
        <v>436.75</v>
      </c>
      <c r="H7" s="75">
        <v>385</v>
      </c>
      <c r="I7" s="5">
        <v>376</v>
      </c>
      <c r="J7" s="5">
        <v>373</v>
      </c>
      <c r="K7" s="5">
        <v>377</v>
      </c>
      <c r="L7" s="32">
        <f t="shared" si="1"/>
        <v>377.75</v>
      </c>
      <c r="M7" s="75">
        <v>398</v>
      </c>
      <c r="N7" s="5">
        <v>460</v>
      </c>
      <c r="O7" s="5">
        <v>466.4</v>
      </c>
      <c r="P7" s="5">
        <v>387.5</v>
      </c>
      <c r="Q7" s="32">
        <f t="shared" si="2"/>
        <v>427.97500000000002</v>
      </c>
      <c r="R7" s="16">
        <f t="shared" si="3"/>
        <v>412.69583333333338</v>
      </c>
      <c r="T7" s="46">
        <f t="shared" si="4"/>
        <v>2.1994038065063269E-3</v>
      </c>
      <c r="V7" s="23">
        <f>+claims!D7</f>
        <v>0</v>
      </c>
      <c r="W7" s="23">
        <f>+claims!E7</f>
        <v>1</v>
      </c>
      <c r="X7" s="23">
        <f>+claims!F7</f>
        <v>1</v>
      </c>
      <c r="Z7" s="46">
        <f t="shared" si="5"/>
        <v>0</v>
      </c>
      <c r="AA7" s="46">
        <f t="shared" si="6"/>
        <v>2.6472534745201853E-3</v>
      </c>
      <c r="AB7" s="46">
        <f t="shared" si="8"/>
        <v>2.3365850809042585E-3</v>
      </c>
      <c r="AD7" s="46">
        <f t="shared" si="7"/>
        <v>2.0507103652921909E-3</v>
      </c>
    </row>
    <row r="8" spans="1:31">
      <c r="A8" t="s">
        <v>11</v>
      </c>
      <c r="B8" t="s">
        <v>12</v>
      </c>
      <c r="C8" s="79">
        <v>158</v>
      </c>
      <c r="D8" s="37">
        <v>154</v>
      </c>
      <c r="E8" s="37">
        <v>154</v>
      </c>
      <c r="F8" s="37">
        <v>149</v>
      </c>
      <c r="G8" s="32">
        <f t="shared" si="0"/>
        <v>153.75</v>
      </c>
      <c r="H8" s="75">
        <v>137</v>
      </c>
      <c r="I8" s="5">
        <v>128</v>
      </c>
      <c r="J8" s="5">
        <v>127</v>
      </c>
      <c r="K8" s="5">
        <v>134</v>
      </c>
      <c r="L8" s="32">
        <f t="shared" si="1"/>
        <v>131.5</v>
      </c>
      <c r="M8" s="75">
        <v>138</v>
      </c>
      <c r="N8" s="5">
        <v>135</v>
      </c>
      <c r="O8" s="5">
        <v>131</v>
      </c>
      <c r="P8" s="5">
        <v>124</v>
      </c>
      <c r="Q8" s="32">
        <f t="shared" si="2"/>
        <v>132</v>
      </c>
      <c r="R8" s="16">
        <f t="shared" si="3"/>
        <v>135.45833333333334</v>
      </c>
      <c r="T8" s="46">
        <f t="shared" si="4"/>
        <v>7.2190594111402352E-4</v>
      </c>
      <c r="V8" s="23">
        <f>+claims!D8</f>
        <v>0</v>
      </c>
      <c r="W8" s="23">
        <f>+claims!E8</f>
        <v>0</v>
      </c>
      <c r="X8" s="23">
        <f>+claims!F8</f>
        <v>0</v>
      </c>
      <c r="Z8" s="46">
        <f t="shared" si="5"/>
        <v>0</v>
      </c>
      <c r="AA8" s="46">
        <f t="shared" si="6"/>
        <v>0</v>
      </c>
      <c r="AB8" s="46">
        <f t="shared" si="8"/>
        <v>0</v>
      </c>
      <c r="AD8" s="46">
        <f t="shared" si="7"/>
        <v>0</v>
      </c>
    </row>
    <row r="9" spans="1:31">
      <c r="A9" t="s">
        <v>13</v>
      </c>
      <c r="B9" t="s">
        <v>14</v>
      </c>
      <c r="C9" s="79">
        <v>24.5</v>
      </c>
      <c r="D9" s="37">
        <v>25.8</v>
      </c>
      <c r="E9" s="37">
        <v>25</v>
      </c>
      <c r="F9" s="37">
        <v>24.3</v>
      </c>
      <c r="G9" s="32">
        <f t="shared" si="0"/>
        <v>24.9</v>
      </c>
      <c r="H9" s="75">
        <v>23.1</v>
      </c>
      <c r="I9" s="5">
        <v>23.2</v>
      </c>
      <c r="J9" s="5">
        <v>23.7</v>
      </c>
      <c r="K9" s="5">
        <v>24.1</v>
      </c>
      <c r="L9" s="32">
        <f t="shared" si="1"/>
        <v>23.524999999999999</v>
      </c>
      <c r="M9" s="75">
        <v>22.1</v>
      </c>
      <c r="N9" s="5">
        <v>22.1</v>
      </c>
      <c r="O9" s="5">
        <v>22.7</v>
      </c>
      <c r="P9" s="5">
        <v>23.1</v>
      </c>
      <c r="Q9" s="32">
        <f t="shared" si="2"/>
        <v>22.5</v>
      </c>
      <c r="R9" s="16">
        <f t="shared" si="3"/>
        <v>23.241666666666664</v>
      </c>
      <c r="T9" s="46">
        <f t="shared" si="4"/>
        <v>1.2386316024404868E-4</v>
      </c>
      <c r="V9" s="23">
        <f>+claims!D9</f>
        <v>0</v>
      </c>
      <c r="W9" s="23">
        <f>+claims!E9</f>
        <v>0</v>
      </c>
      <c r="X9" s="23">
        <f>+claims!F9</f>
        <v>0</v>
      </c>
      <c r="Z9" s="46">
        <f t="shared" si="5"/>
        <v>0</v>
      </c>
      <c r="AA9" s="46">
        <f t="shared" si="6"/>
        <v>0</v>
      </c>
      <c r="AB9" s="46">
        <f t="shared" si="8"/>
        <v>0</v>
      </c>
      <c r="AD9" s="46">
        <f t="shared" si="7"/>
        <v>0</v>
      </c>
    </row>
    <row r="10" spans="1:31">
      <c r="A10" t="s">
        <v>15</v>
      </c>
      <c r="B10" t="s">
        <v>16</v>
      </c>
      <c r="C10" s="79">
        <v>27</v>
      </c>
      <c r="D10" s="37">
        <v>27.8</v>
      </c>
      <c r="E10" s="37">
        <v>26.8</v>
      </c>
      <c r="F10" s="37">
        <v>26.2</v>
      </c>
      <c r="G10" s="32">
        <f t="shared" si="0"/>
        <v>26.95</v>
      </c>
      <c r="H10" s="75">
        <v>29.5</v>
      </c>
      <c r="I10" s="5">
        <v>30</v>
      </c>
      <c r="J10" s="5">
        <v>29.6</v>
      </c>
      <c r="K10" s="5">
        <v>30</v>
      </c>
      <c r="L10" s="32">
        <f t="shared" si="1"/>
        <v>29.774999999999999</v>
      </c>
      <c r="M10" s="75">
        <v>27.6</v>
      </c>
      <c r="N10" s="5">
        <v>27</v>
      </c>
      <c r="O10" s="5">
        <v>26</v>
      </c>
      <c r="P10" s="5">
        <v>25</v>
      </c>
      <c r="Q10" s="32">
        <f t="shared" si="2"/>
        <v>26.4</v>
      </c>
      <c r="R10" s="16">
        <f t="shared" si="3"/>
        <v>27.616666666666664</v>
      </c>
      <c r="T10" s="46">
        <f t="shared" si="4"/>
        <v>1.471791011289987E-4</v>
      </c>
      <c r="V10" s="23">
        <f>+claims!D10</f>
        <v>0</v>
      </c>
      <c r="W10" s="23">
        <f>+claims!E10</f>
        <v>0</v>
      </c>
      <c r="X10" s="23">
        <f>+claims!F10</f>
        <v>0</v>
      </c>
      <c r="Z10" s="46">
        <f t="shared" si="5"/>
        <v>0</v>
      </c>
      <c r="AA10" s="46">
        <f t="shared" si="6"/>
        <v>0</v>
      </c>
      <c r="AB10" s="46">
        <f t="shared" si="8"/>
        <v>0</v>
      </c>
      <c r="AD10" s="46">
        <f t="shared" si="7"/>
        <v>0</v>
      </c>
    </row>
    <row r="11" spans="1:31">
      <c r="A11" t="s">
        <v>17</v>
      </c>
      <c r="B11" t="s">
        <v>18</v>
      </c>
      <c r="C11" s="79">
        <v>77</v>
      </c>
      <c r="D11" s="37">
        <v>77</v>
      </c>
      <c r="E11" s="37">
        <v>77</v>
      </c>
      <c r="F11" s="37">
        <v>73</v>
      </c>
      <c r="G11" s="32">
        <f t="shared" si="0"/>
        <v>76</v>
      </c>
      <c r="H11" s="75">
        <v>74</v>
      </c>
      <c r="I11" s="5">
        <v>77</v>
      </c>
      <c r="J11" s="5">
        <v>80</v>
      </c>
      <c r="K11" s="5">
        <v>76.5</v>
      </c>
      <c r="L11" s="32">
        <f t="shared" si="1"/>
        <v>76.875</v>
      </c>
      <c r="M11" s="75">
        <v>78</v>
      </c>
      <c r="N11" s="5">
        <v>80</v>
      </c>
      <c r="O11" s="5">
        <v>82</v>
      </c>
      <c r="P11" s="5">
        <v>77.900000000000006</v>
      </c>
      <c r="Q11" s="32">
        <f t="shared" si="2"/>
        <v>79.474999999999994</v>
      </c>
      <c r="R11" s="16">
        <f t="shared" si="3"/>
        <v>78.029166666666654</v>
      </c>
      <c r="T11" s="46">
        <f t="shared" si="4"/>
        <v>4.1584535709757967E-4</v>
      </c>
      <c r="V11" s="23">
        <f>+claims!D11</f>
        <v>0</v>
      </c>
      <c r="W11" s="23">
        <f>+claims!E11</f>
        <v>1</v>
      </c>
      <c r="X11" s="23">
        <f>+claims!F11</f>
        <v>0</v>
      </c>
      <c r="Z11" s="46">
        <f t="shared" si="5"/>
        <v>0</v>
      </c>
      <c r="AA11" s="46">
        <f t="shared" si="6"/>
        <v>0.01</v>
      </c>
      <c r="AB11" s="46">
        <f t="shared" si="8"/>
        <v>0</v>
      </c>
      <c r="AD11" s="46">
        <f t="shared" si="7"/>
        <v>3.3333333333333335E-3</v>
      </c>
    </row>
    <row r="12" spans="1:31">
      <c r="A12" t="s">
        <v>19</v>
      </c>
      <c r="B12" t="s">
        <v>20</v>
      </c>
      <c r="C12" s="79">
        <v>18</v>
      </c>
      <c r="D12" s="37">
        <v>18</v>
      </c>
      <c r="E12" s="37">
        <v>21</v>
      </c>
      <c r="F12" s="37">
        <v>17</v>
      </c>
      <c r="G12" s="32">
        <f t="shared" si="0"/>
        <v>18.5</v>
      </c>
      <c r="H12" s="75">
        <v>18</v>
      </c>
      <c r="I12" s="5">
        <v>17</v>
      </c>
      <c r="J12" s="5">
        <v>20</v>
      </c>
      <c r="K12" s="5">
        <v>25</v>
      </c>
      <c r="L12" s="32">
        <f t="shared" si="1"/>
        <v>20</v>
      </c>
      <c r="M12" s="75">
        <v>17</v>
      </c>
      <c r="N12" s="5">
        <v>17</v>
      </c>
      <c r="O12" s="5">
        <v>17</v>
      </c>
      <c r="P12" s="5">
        <v>27</v>
      </c>
      <c r="Q12" s="32">
        <f t="shared" si="2"/>
        <v>19.5</v>
      </c>
      <c r="R12" s="16">
        <f t="shared" si="3"/>
        <v>19.5</v>
      </c>
      <c r="T12" s="46">
        <f t="shared" si="4"/>
        <v>1.0392247937292002E-4</v>
      </c>
      <c r="V12" s="23">
        <f>+claims!D12</f>
        <v>0</v>
      </c>
      <c r="W12" s="23">
        <f>+claims!E12</f>
        <v>0</v>
      </c>
      <c r="X12" s="23">
        <f>+claims!F12</f>
        <v>0</v>
      </c>
      <c r="Z12" s="46">
        <f t="shared" si="5"/>
        <v>0</v>
      </c>
      <c r="AA12" s="46">
        <f t="shared" si="6"/>
        <v>0</v>
      </c>
      <c r="AB12" s="46">
        <f t="shared" si="8"/>
        <v>0</v>
      </c>
      <c r="AD12" s="46">
        <f t="shared" si="7"/>
        <v>0</v>
      </c>
    </row>
    <row r="13" spans="1:31">
      <c r="A13" t="s">
        <v>21</v>
      </c>
      <c r="B13" t="s">
        <v>22</v>
      </c>
      <c r="C13" s="79">
        <v>70</v>
      </c>
      <c r="D13" s="37">
        <v>70</v>
      </c>
      <c r="E13" s="37">
        <v>69.400000000000006</v>
      </c>
      <c r="F13" s="37">
        <v>67.5</v>
      </c>
      <c r="G13" s="32">
        <f t="shared" si="0"/>
        <v>69.224999999999994</v>
      </c>
      <c r="H13" s="75">
        <v>71.5</v>
      </c>
      <c r="I13" s="5">
        <v>70</v>
      </c>
      <c r="J13" s="5">
        <v>68.3</v>
      </c>
      <c r="K13" s="5">
        <v>66.7</v>
      </c>
      <c r="L13" s="32">
        <f t="shared" si="1"/>
        <v>69.125</v>
      </c>
      <c r="M13" s="75">
        <v>66.8</v>
      </c>
      <c r="N13" s="5">
        <v>67.7</v>
      </c>
      <c r="O13" s="5">
        <v>66.3</v>
      </c>
      <c r="P13" s="5">
        <v>65.8</v>
      </c>
      <c r="Q13" s="32">
        <f t="shared" si="2"/>
        <v>66.650000000000006</v>
      </c>
      <c r="R13" s="16">
        <f t="shared" si="3"/>
        <v>67.904166666666669</v>
      </c>
      <c r="T13" s="46">
        <f t="shared" si="4"/>
        <v>3.6188560819240979E-4</v>
      </c>
      <c r="V13" s="23">
        <f>+claims!D13</f>
        <v>0</v>
      </c>
      <c r="W13" s="23">
        <f>+claims!E13</f>
        <v>0</v>
      </c>
      <c r="X13" s="23">
        <f>+claims!F13</f>
        <v>0</v>
      </c>
      <c r="Z13" s="46">
        <f t="shared" si="5"/>
        <v>0</v>
      </c>
      <c r="AA13" s="46">
        <f t="shared" si="6"/>
        <v>0</v>
      </c>
      <c r="AB13" s="46">
        <f t="shared" si="8"/>
        <v>0</v>
      </c>
      <c r="AD13" s="46">
        <f t="shared" si="7"/>
        <v>0</v>
      </c>
    </row>
    <row r="14" spans="1:31">
      <c r="A14" t="s">
        <v>23</v>
      </c>
      <c r="B14" t="s">
        <v>24</v>
      </c>
      <c r="C14" s="79">
        <v>229.9</v>
      </c>
      <c r="D14" s="37">
        <v>229.4</v>
      </c>
      <c r="E14" s="37">
        <v>229.6</v>
      </c>
      <c r="F14" s="37">
        <v>227.2</v>
      </c>
      <c r="G14" s="32">
        <f t="shared" si="0"/>
        <v>229.02499999999998</v>
      </c>
      <c r="H14" s="75">
        <v>226.7</v>
      </c>
      <c r="I14" s="5">
        <v>224.2</v>
      </c>
      <c r="J14" s="5">
        <v>222.7</v>
      </c>
      <c r="K14" s="5">
        <v>221.3</v>
      </c>
      <c r="L14" s="32">
        <f t="shared" si="1"/>
        <v>223.72499999999997</v>
      </c>
      <c r="M14" s="75">
        <v>218</v>
      </c>
      <c r="N14" s="5">
        <v>220.7</v>
      </c>
      <c r="O14" s="5">
        <v>220.4</v>
      </c>
      <c r="P14" s="5">
        <v>220.5</v>
      </c>
      <c r="Q14" s="32">
        <f t="shared" si="2"/>
        <v>219.9</v>
      </c>
      <c r="R14" s="16">
        <f t="shared" si="3"/>
        <v>222.69583333333333</v>
      </c>
      <c r="T14" s="46">
        <f t="shared" si="4"/>
        <v>1.1868258023599266E-3</v>
      </c>
      <c r="V14" s="23">
        <f>+claims!D14</f>
        <v>3</v>
      </c>
      <c r="W14" s="23">
        <f>+claims!E14</f>
        <v>0</v>
      </c>
      <c r="X14" s="23">
        <f>+claims!F14</f>
        <v>4</v>
      </c>
      <c r="Z14" s="46">
        <f t="shared" si="5"/>
        <v>1.3099006658661719E-2</v>
      </c>
      <c r="AA14" s="46">
        <f t="shared" si="6"/>
        <v>0</v>
      </c>
      <c r="AB14" s="46">
        <f t="shared" si="8"/>
        <v>1.8190086402910415E-2</v>
      </c>
      <c r="AD14" s="46">
        <f t="shared" si="7"/>
        <v>1.1278210977898828E-2</v>
      </c>
    </row>
    <row r="15" spans="1:31">
      <c r="A15" t="s">
        <v>25</v>
      </c>
      <c r="B15" t="s">
        <v>26</v>
      </c>
      <c r="C15" s="79">
        <v>4</v>
      </c>
      <c r="D15" s="37">
        <v>4</v>
      </c>
      <c r="E15" s="37">
        <v>4</v>
      </c>
      <c r="F15" s="37">
        <v>3</v>
      </c>
      <c r="G15" s="32">
        <f t="shared" si="0"/>
        <v>3.75</v>
      </c>
      <c r="H15" s="75">
        <v>4</v>
      </c>
      <c r="I15" s="5">
        <v>4</v>
      </c>
      <c r="J15" s="5">
        <v>4</v>
      </c>
      <c r="K15" s="5">
        <v>4</v>
      </c>
      <c r="L15" s="32">
        <f t="shared" si="1"/>
        <v>4</v>
      </c>
      <c r="M15" s="75">
        <v>4</v>
      </c>
      <c r="N15" s="5">
        <v>4</v>
      </c>
      <c r="O15" s="5">
        <v>4</v>
      </c>
      <c r="P15" s="5">
        <v>4</v>
      </c>
      <c r="Q15" s="32">
        <f t="shared" si="2"/>
        <v>4</v>
      </c>
      <c r="R15" s="16">
        <f t="shared" si="3"/>
        <v>3.9583333333333335</v>
      </c>
      <c r="T15" s="46">
        <f t="shared" si="4"/>
        <v>2.109537508638334E-5</v>
      </c>
      <c r="V15" s="23">
        <f>+claims!D15</f>
        <v>0</v>
      </c>
      <c r="W15" s="23">
        <f>+claims!E15</f>
        <v>0</v>
      </c>
      <c r="X15" s="23">
        <f>+claims!F15</f>
        <v>0</v>
      </c>
      <c r="Z15" s="46">
        <f t="shared" si="5"/>
        <v>0</v>
      </c>
      <c r="AA15" s="46">
        <f t="shared" si="6"/>
        <v>0</v>
      </c>
      <c r="AB15" s="46">
        <f t="shared" si="8"/>
        <v>0</v>
      </c>
      <c r="AD15" s="46">
        <f t="shared" si="7"/>
        <v>0</v>
      </c>
    </row>
    <row r="16" spans="1:31">
      <c r="A16" t="s">
        <v>543</v>
      </c>
      <c r="B16" t="s">
        <v>569</v>
      </c>
      <c r="C16" s="79">
        <v>14.4</v>
      </c>
      <c r="D16" s="37">
        <v>14</v>
      </c>
      <c r="E16" s="37">
        <v>15.4</v>
      </c>
      <c r="F16" s="37">
        <v>16</v>
      </c>
      <c r="G16" s="32">
        <f t="shared" si="0"/>
        <v>14.95</v>
      </c>
      <c r="H16" s="75">
        <v>14.3</v>
      </c>
      <c r="I16" s="5">
        <v>15.8</v>
      </c>
      <c r="J16" s="5">
        <v>15.5</v>
      </c>
      <c r="K16" s="5">
        <v>15.1</v>
      </c>
      <c r="L16" s="32">
        <f t="shared" si="1"/>
        <v>15.175000000000001</v>
      </c>
      <c r="M16" s="75">
        <v>14.1</v>
      </c>
      <c r="N16" s="5">
        <v>13.4</v>
      </c>
      <c r="O16" s="5">
        <v>16</v>
      </c>
      <c r="P16" s="5">
        <v>16</v>
      </c>
      <c r="Q16" s="32">
        <f t="shared" si="2"/>
        <v>14.875</v>
      </c>
      <c r="R16" s="16">
        <f t="shared" si="3"/>
        <v>14.987499999999999</v>
      </c>
      <c r="T16" s="46">
        <f t="shared" si="4"/>
        <v>7.9873751774443017E-5</v>
      </c>
      <c r="V16" s="23">
        <f>+claims!D16</f>
        <v>0</v>
      </c>
      <c r="W16" s="23">
        <f>+claims!E16</f>
        <v>0</v>
      </c>
      <c r="X16" s="23">
        <f>+claims!F16</f>
        <v>0</v>
      </c>
      <c r="Z16" s="46">
        <f t="shared" si="5"/>
        <v>0</v>
      </c>
      <c r="AA16" s="46">
        <f t="shared" si="6"/>
        <v>0</v>
      </c>
      <c r="AB16" s="46">
        <f t="shared" si="8"/>
        <v>0</v>
      </c>
      <c r="AD16" s="46">
        <f t="shared" si="7"/>
        <v>0</v>
      </c>
    </row>
    <row r="17" spans="1:30">
      <c r="A17" t="s">
        <v>27</v>
      </c>
      <c r="B17" t="s">
        <v>512</v>
      </c>
      <c r="C17" s="79">
        <v>46</v>
      </c>
      <c r="D17" s="37">
        <v>45</v>
      </c>
      <c r="E17" s="37">
        <v>44</v>
      </c>
      <c r="F17" s="37">
        <v>41.9</v>
      </c>
      <c r="G17" s="32">
        <f t="shared" si="0"/>
        <v>44.225000000000001</v>
      </c>
      <c r="H17" s="75">
        <v>41.8</v>
      </c>
      <c r="I17" s="5">
        <v>41.9</v>
      </c>
      <c r="J17" s="5">
        <v>42</v>
      </c>
      <c r="K17" s="5">
        <v>41.2</v>
      </c>
      <c r="L17" s="32">
        <f t="shared" si="1"/>
        <v>41.724999999999994</v>
      </c>
      <c r="M17" s="75">
        <v>42.3</v>
      </c>
      <c r="N17" s="5">
        <v>40.299999999999997</v>
      </c>
      <c r="O17" s="5">
        <v>40</v>
      </c>
      <c r="P17" s="5">
        <v>39</v>
      </c>
      <c r="Q17" s="32">
        <f t="shared" si="2"/>
        <v>40.4</v>
      </c>
      <c r="R17" s="16">
        <f t="shared" si="3"/>
        <v>41.479166666666664</v>
      </c>
      <c r="T17" s="46">
        <f t="shared" si="4"/>
        <v>2.210573252473117E-4</v>
      </c>
      <c r="V17" s="23">
        <f>+claims!D17</f>
        <v>0</v>
      </c>
      <c r="W17" s="23">
        <f>+claims!E17</f>
        <v>0</v>
      </c>
      <c r="X17" s="23">
        <f>+claims!F17</f>
        <v>0</v>
      </c>
      <c r="Z17" s="46">
        <f t="shared" si="5"/>
        <v>0</v>
      </c>
      <c r="AA17" s="46">
        <f t="shared" si="6"/>
        <v>0</v>
      </c>
      <c r="AB17" s="46">
        <f t="shared" si="8"/>
        <v>0</v>
      </c>
      <c r="AD17" s="46">
        <f t="shared" si="7"/>
        <v>0</v>
      </c>
    </row>
    <row r="18" spans="1:30">
      <c r="A18" t="s">
        <v>28</v>
      </c>
      <c r="B18" t="s">
        <v>513</v>
      </c>
      <c r="C18" s="79">
        <v>37.9</v>
      </c>
      <c r="D18" s="37">
        <v>37.799999999999997</v>
      </c>
      <c r="E18" s="37">
        <v>37.9</v>
      </c>
      <c r="F18" s="37">
        <v>37.5</v>
      </c>
      <c r="G18" s="32">
        <f t="shared" si="0"/>
        <v>37.774999999999999</v>
      </c>
      <c r="H18" s="75">
        <v>36.299999999999997</v>
      </c>
      <c r="I18" s="5">
        <v>37.9</v>
      </c>
      <c r="J18" s="5">
        <v>38.200000000000003</v>
      </c>
      <c r="K18" s="5">
        <v>37.9</v>
      </c>
      <c r="L18" s="32">
        <f t="shared" si="1"/>
        <v>37.574999999999996</v>
      </c>
      <c r="M18" s="75">
        <v>38</v>
      </c>
      <c r="N18" s="5">
        <v>37.200000000000003</v>
      </c>
      <c r="O18" s="5">
        <v>37.6</v>
      </c>
      <c r="P18" s="5">
        <v>37.700000000000003</v>
      </c>
      <c r="Q18" s="32">
        <f t="shared" si="2"/>
        <v>37.625</v>
      </c>
      <c r="R18" s="16">
        <f t="shared" si="3"/>
        <v>37.633333333333333</v>
      </c>
      <c r="T18" s="46">
        <f t="shared" si="4"/>
        <v>2.0056150292654137E-4</v>
      </c>
      <c r="V18" s="23">
        <f>+claims!D18</f>
        <v>0</v>
      </c>
      <c r="W18" s="23">
        <f>+claims!E18</f>
        <v>0</v>
      </c>
      <c r="X18" s="23">
        <f>+claims!F18</f>
        <v>0</v>
      </c>
      <c r="Z18" s="46">
        <f t="shared" si="5"/>
        <v>0</v>
      </c>
      <c r="AA18" s="46">
        <f t="shared" si="6"/>
        <v>0</v>
      </c>
      <c r="AB18" s="46">
        <f t="shared" si="8"/>
        <v>0</v>
      </c>
      <c r="AD18" s="46">
        <f t="shared" si="7"/>
        <v>0</v>
      </c>
    </row>
    <row r="19" spans="1:30">
      <c r="A19" t="s">
        <v>29</v>
      </c>
      <c r="B19" t="s">
        <v>514</v>
      </c>
      <c r="C19" s="79">
        <v>34.299999999999997</v>
      </c>
      <c r="D19" s="37">
        <v>34.1</v>
      </c>
      <c r="E19" s="37">
        <v>35</v>
      </c>
      <c r="F19" s="37">
        <v>33.9</v>
      </c>
      <c r="G19" s="32">
        <f t="shared" si="0"/>
        <v>34.325000000000003</v>
      </c>
      <c r="H19" s="75">
        <v>33.1</v>
      </c>
      <c r="I19" s="5">
        <v>32.200000000000003</v>
      </c>
      <c r="J19" s="5">
        <v>31.8</v>
      </c>
      <c r="K19" s="5">
        <v>30.7</v>
      </c>
      <c r="L19" s="32">
        <f t="shared" si="1"/>
        <v>31.950000000000003</v>
      </c>
      <c r="M19" s="75">
        <v>31.4</v>
      </c>
      <c r="N19" s="5">
        <v>31.9</v>
      </c>
      <c r="O19" s="5">
        <v>31.4</v>
      </c>
      <c r="P19" s="5">
        <v>32</v>
      </c>
      <c r="Q19" s="32">
        <f t="shared" si="2"/>
        <v>31.674999999999997</v>
      </c>
      <c r="R19" s="16">
        <f t="shared" si="3"/>
        <v>32.208333333333336</v>
      </c>
      <c r="T19" s="46">
        <f t="shared" si="4"/>
        <v>1.716497362292034E-4</v>
      </c>
      <c r="V19" s="23">
        <f>+claims!D19</f>
        <v>0</v>
      </c>
      <c r="W19" s="23">
        <f>+claims!E19</f>
        <v>0</v>
      </c>
      <c r="X19" s="23">
        <f>+claims!F19</f>
        <v>0</v>
      </c>
      <c r="Z19" s="46">
        <f t="shared" si="5"/>
        <v>0</v>
      </c>
      <c r="AA19" s="46">
        <f t="shared" si="6"/>
        <v>0</v>
      </c>
      <c r="AB19" s="46">
        <f t="shared" si="8"/>
        <v>0</v>
      </c>
      <c r="AD19" s="46">
        <f t="shared" si="7"/>
        <v>0</v>
      </c>
    </row>
    <row r="20" spans="1:30">
      <c r="A20" t="s">
        <v>30</v>
      </c>
      <c r="B20" t="s">
        <v>515</v>
      </c>
      <c r="C20" s="79">
        <v>33</v>
      </c>
      <c r="D20" s="37">
        <v>33</v>
      </c>
      <c r="E20" s="37">
        <v>34</v>
      </c>
      <c r="F20" s="37">
        <v>33</v>
      </c>
      <c r="G20" s="32">
        <f t="shared" si="0"/>
        <v>33.25</v>
      </c>
      <c r="H20" s="75">
        <v>33.799999999999997</v>
      </c>
      <c r="I20" s="5">
        <v>33.200000000000003</v>
      </c>
      <c r="J20" s="5">
        <v>34</v>
      </c>
      <c r="K20" s="5">
        <v>34</v>
      </c>
      <c r="L20" s="32">
        <f t="shared" si="1"/>
        <v>33.75</v>
      </c>
      <c r="M20" s="75">
        <v>32</v>
      </c>
      <c r="N20" s="5">
        <v>32.4</v>
      </c>
      <c r="O20" s="5">
        <v>32.799999999999997</v>
      </c>
      <c r="P20" s="5">
        <v>32.299999999999997</v>
      </c>
      <c r="Q20" s="32">
        <f t="shared" si="2"/>
        <v>32.375</v>
      </c>
      <c r="R20" s="16">
        <f t="shared" si="3"/>
        <v>32.979166666666664</v>
      </c>
      <c r="T20" s="46">
        <f t="shared" si="4"/>
        <v>1.7575778295655169E-4</v>
      </c>
      <c r="V20" s="23">
        <f>+claims!D20</f>
        <v>0</v>
      </c>
      <c r="W20" s="23">
        <f>+claims!E20</f>
        <v>0</v>
      </c>
      <c r="X20" s="23">
        <f>+claims!F20</f>
        <v>0</v>
      </c>
      <c r="Z20" s="46">
        <f t="shared" si="5"/>
        <v>0</v>
      </c>
      <c r="AA20" s="46">
        <f t="shared" si="6"/>
        <v>0</v>
      </c>
      <c r="AB20" s="46">
        <f t="shared" si="8"/>
        <v>0</v>
      </c>
      <c r="AD20" s="46">
        <f t="shared" si="7"/>
        <v>0</v>
      </c>
    </row>
    <row r="21" spans="1:30">
      <c r="A21" t="s">
        <v>31</v>
      </c>
      <c r="B21" t="s">
        <v>516</v>
      </c>
      <c r="C21" s="79">
        <v>60.5</v>
      </c>
      <c r="D21" s="37">
        <v>61.5</v>
      </c>
      <c r="E21" s="37">
        <v>62.5</v>
      </c>
      <c r="F21" s="37">
        <v>62.5</v>
      </c>
      <c r="G21" s="32">
        <f t="shared" si="0"/>
        <v>61.75</v>
      </c>
      <c r="H21" s="75">
        <v>63</v>
      </c>
      <c r="I21" s="5">
        <v>62.5</v>
      </c>
      <c r="J21" s="5">
        <v>62</v>
      </c>
      <c r="K21" s="5">
        <v>62</v>
      </c>
      <c r="L21" s="32">
        <f t="shared" si="1"/>
        <v>62.375</v>
      </c>
      <c r="M21" s="75">
        <v>62.5</v>
      </c>
      <c r="N21" s="5">
        <v>62.5</v>
      </c>
      <c r="O21" s="5">
        <v>62</v>
      </c>
      <c r="P21" s="5">
        <v>59.5</v>
      </c>
      <c r="Q21" s="32">
        <f t="shared" si="2"/>
        <v>61.625</v>
      </c>
      <c r="R21" s="16">
        <f t="shared" si="3"/>
        <v>61.895833333333336</v>
      </c>
      <c r="T21" s="46">
        <f t="shared" si="4"/>
        <v>3.2986504937707842E-4</v>
      </c>
      <c r="V21" s="23">
        <f>+claims!D21</f>
        <v>0</v>
      </c>
      <c r="W21" s="23">
        <f>+claims!E21</f>
        <v>0</v>
      </c>
      <c r="X21" s="23">
        <f>+claims!F21</f>
        <v>1</v>
      </c>
      <c r="Z21" s="46">
        <f t="shared" si="5"/>
        <v>0</v>
      </c>
      <c r="AA21" s="46">
        <f t="shared" si="6"/>
        <v>0</v>
      </c>
      <c r="AB21" s="46">
        <f t="shared" si="8"/>
        <v>0.01</v>
      </c>
      <c r="AD21" s="46">
        <f t="shared" si="7"/>
        <v>5.0000000000000001E-3</v>
      </c>
    </row>
    <row r="22" spans="1:30">
      <c r="A22" t="s">
        <v>32</v>
      </c>
      <c r="B22" t="s">
        <v>517</v>
      </c>
      <c r="C22" s="79">
        <v>15</v>
      </c>
      <c r="D22" s="37">
        <v>15</v>
      </c>
      <c r="E22" s="37">
        <v>15</v>
      </c>
      <c r="F22" s="37">
        <v>15</v>
      </c>
      <c r="G22" s="32">
        <f t="shared" si="0"/>
        <v>15</v>
      </c>
      <c r="H22" s="75">
        <v>15</v>
      </c>
      <c r="I22" s="5">
        <v>15</v>
      </c>
      <c r="J22" s="5">
        <v>14.9</v>
      </c>
      <c r="K22" s="5">
        <v>14.9</v>
      </c>
      <c r="L22" s="32">
        <f t="shared" si="1"/>
        <v>14.95</v>
      </c>
      <c r="M22" s="75">
        <v>15</v>
      </c>
      <c r="N22" s="5">
        <v>15</v>
      </c>
      <c r="O22" s="5">
        <v>15</v>
      </c>
      <c r="P22" s="5">
        <v>15</v>
      </c>
      <c r="Q22" s="32">
        <f t="shared" si="2"/>
        <v>15</v>
      </c>
      <c r="R22" s="16">
        <f t="shared" si="3"/>
        <v>14.983333333333334</v>
      </c>
      <c r="T22" s="46">
        <f t="shared" si="4"/>
        <v>7.9851546116457359E-5</v>
      </c>
      <c r="V22" s="23">
        <f>+claims!D22</f>
        <v>0</v>
      </c>
      <c r="W22" s="23">
        <f>+claims!E22</f>
        <v>0</v>
      </c>
      <c r="X22" s="23">
        <f>+claims!F22</f>
        <v>0</v>
      </c>
      <c r="Z22" s="46">
        <f t="shared" si="5"/>
        <v>0</v>
      </c>
      <c r="AA22" s="46">
        <f t="shared" si="6"/>
        <v>0</v>
      </c>
      <c r="AB22" s="46">
        <f t="shared" si="8"/>
        <v>0</v>
      </c>
      <c r="AD22" s="46">
        <f t="shared" si="7"/>
        <v>0</v>
      </c>
    </row>
    <row r="23" spans="1:30">
      <c r="A23" t="s">
        <v>33</v>
      </c>
      <c r="B23" t="s">
        <v>518</v>
      </c>
      <c r="C23" s="79">
        <v>18.3</v>
      </c>
      <c r="D23" s="37">
        <v>16.7</v>
      </c>
      <c r="E23" s="37">
        <v>16</v>
      </c>
      <c r="F23" s="37">
        <v>16</v>
      </c>
      <c r="G23" s="32">
        <f t="shared" si="0"/>
        <v>16.75</v>
      </c>
      <c r="H23" s="75">
        <v>17.899999999999999</v>
      </c>
      <c r="I23" s="5">
        <v>18</v>
      </c>
      <c r="J23" s="5">
        <v>18</v>
      </c>
      <c r="K23" s="5">
        <v>18</v>
      </c>
      <c r="L23" s="32">
        <f t="shared" si="1"/>
        <v>17.975000000000001</v>
      </c>
      <c r="M23" s="75">
        <v>18</v>
      </c>
      <c r="N23" s="5">
        <v>18</v>
      </c>
      <c r="O23" s="5">
        <v>18</v>
      </c>
      <c r="P23" s="5">
        <v>18</v>
      </c>
      <c r="Q23" s="32">
        <f t="shared" si="2"/>
        <v>18</v>
      </c>
      <c r="R23" s="16">
        <f t="shared" si="3"/>
        <v>17.783333333333335</v>
      </c>
      <c r="T23" s="46">
        <f t="shared" si="4"/>
        <v>9.477374828282536E-5</v>
      </c>
      <c r="V23" s="23">
        <f>+claims!D23</f>
        <v>0</v>
      </c>
      <c r="W23" s="23">
        <f>+claims!E23</f>
        <v>0</v>
      </c>
      <c r="X23" s="23">
        <f>+claims!F23</f>
        <v>0</v>
      </c>
      <c r="Z23" s="46">
        <f t="shared" si="5"/>
        <v>0</v>
      </c>
      <c r="AA23" s="46">
        <f t="shared" si="6"/>
        <v>0</v>
      </c>
      <c r="AB23" s="46">
        <f t="shared" si="8"/>
        <v>0</v>
      </c>
      <c r="AD23" s="46">
        <f t="shared" si="7"/>
        <v>0</v>
      </c>
    </row>
    <row r="24" spans="1:30">
      <c r="A24" t="s">
        <v>34</v>
      </c>
      <c r="B24" t="s">
        <v>519</v>
      </c>
      <c r="C24" s="79">
        <v>17.600000000000001</v>
      </c>
      <c r="D24" s="37">
        <v>17.899999999999999</v>
      </c>
      <c r="E24" s="37">
        <v>16.8</v>
      </c>
      <c r="F24" s="37">
        <v>17.5</v>
      </c>
      <c r="G24" s="32">
        <f t="shared" si="0"/>
        <v>17.45</v>
      </c>
      <c r="H24" s="75">
        <v>17.2</v>
      </c>
      <c r="I24" s="5">
        <v>17</v>
      </c>
      <c r="J24" s="5">
        <v>16.600000000000001</v>
      </c>
      <c r="K24" s="5">
        <v>17.8</v>
      </c>
      <c r="L24" s="32">
        <f t="shared" si="1"/>
        <v>17.150000000000002</v>
      </c>
      <c r="M24" s="75">
        <v>17.3</v>
      </c>
      <c r="N24" s="5">
        <v>16.7</v>
      </c>
      <c r="O24" s="5">
        <v>15.8</v>
      </c>
      <c r="P24" s="5">
        <v>17</v>
      </c>
      <c r="Q24" s="32">
        <f t="shared" si="2"/>
        <v>16.7</v>
      </c>
      <c r="R24" s="16">
        <f t="shared" si="3"/>
        <v>16.974999999999998</v>
      </c>
      <c r="T24" s="46">
        <f t="shared" si="4"/>
        <v>9.0465850633606015E-5</v>
      </c>
      <c r="V24" s="23">
        <f>+claims!D24</f>
        <v>0</v>
      </c>
      <c r="W24" s="23">
        <f>+claims!E24</f>
        <v>0</v>
      </c>
      <c r="X24" s="23">
        <f>+claims!F24</f>
        <v>0</v>
      </c>
      <c r="Z24" s="46">
        <f t="shared" si="5"/>
        <v>0</v>
      </c>
      <c r="AA24" s="46">
        <f t="shared" si="6"/>
        <v>0</v>
      </c>
      <c r="AB24" s="46">
        <f t="shared" si="8"/>
        <v>0</v>
      </c>
      <c r="AD24" s="46">
        <f t="shared" si="7"/>
        <v>0</v>
      </c>
    </row>
    <row r="25" spans="1:30">
      <c r="A25" t="s">
        <v>35</v>
      </c>
      <c r="B25" t="s">
        <v>520</v>
      </c>
      <c r="C25" s="79">
        <v>20.5</v>
      </c>
      <c r="D25" s="37">
        <v>20.100000000000001</v>
      </c>
      <c r="E25" s="37">
        <v>20.399999999999999</v>
      </c>
      <c r="F25" s="37">
        <v>20.5</v>
      </c>
      <c r="G25" s="32">
        <f t="shared" si="0"/>
        <v>20.375</v>
      </c>
      <c r="H25" s="75">
        <v>20.5</v>
      </c>
      <c r="I25" s="5">
        <v>20.2</v>
      </c>
      <c r="J25" s="5">
        <v>20.2</v>
      </c>
      <c r="K25" s="5">
        <v>20.5</v>
      </c>
      <c r="L25" s="32">
        <f t="shared" si="1"/>
        <v>20.350000000000001</v>
      </c>
      <c r="M25" s="75">
        <v>20.5</v>
      </c>
      <c r="N25" s="5">
        <v>20.5</v>
      </c>
      <c r="O25" s="5">
        <v>20.2</v>
      </c>
      <c r="P25" s="5">
        <v>20.5</v>
      </c>
      <c r="Q25" s="32">
        <f t="shared" si="2"/>
        <v>20.425000000000001</v>
      </c>
      <c r="R25" s="16">
        <f t="shared" si="3"/>
        <v>20.391666666666669</v>
      </c>
      <c r="T25" s="46">
        <f t="shared" si="4"/>
        <v>1.0867449018185271E-4</v>
      </c>
      <c r="V25" s="23">
        <f>+claims!D25</f>
        <v>0</v>
      </c>
      <c r="W25" s="23">
        <f>+claims!E25</f>
        <v>0</v>
      </c>
      <c r="X25" s="23">
        <f>+claims!F25</f>
        <v>0</v>
      </c>
      <c r="Z25" s="46">
        <f t="shared" si="5"/>
        <v>0</v>
      </c>
      <c r="AA25" s="46">
        <f t="shared" si="6"/>
        <v>0</v>
      </c>
      <c r="AB25" s="46">
        <f t="shared" si="8"/>
        <v>0</v>
      </c>
      <c r="AD25" s="46">
        <f t="shared" si="7"/>
        <v>0</v>
      </c>
    </row>
    <row r="26" spans="1:30">
      <c r="A26" t="s">
        <v>36</v>
      </c>
      <c r="B26" t="s">
        <v>521</v>
      </c>
      <c r="C26" s="79">
        <v>14.5</v>
      </c>
      <c r="D26" s="37">
        <v>13.7</v>
      </c>
      <c r="E26" s="37">
        <v>14.3</v>
      </c>
      <c r="F26" s="37">
        <v>14.8</v>
      </c>
      <c r="G26" s="32">
        <f t="shared" si="0"/>
        <v>14.324999999999999</v>
      </c>
      <c r="H26" s="75">
        <v>14.8</v>
      </c>
      <c r="I26" s="5">
        <v>14.8</v>
      </c>
      <c r="J26" s="5">
        <v>15.1</v>
      </c>
      <c r="K26" s="5">
        <v>15.8</v>
      </c>
      <c r="L26" s="32">
        <f t="shared" si="1"/>
        <v>15.125</v>
      </c>
      <c r="M26" s="75">
        <v>15.8</v>
      </c>
      <c r="N26" s="5">
        <v>15.3</v>
      </c>
      <c r="O26" s="5">
        <v>15.9</v>
      </c>
      <c r="P26" s="5">
        <v>14.7</v>
      </c>
      <c r="Q26" s="32">
        <f t="shared" si="2"/>
        <v>15.425000000000001</v>
      </c>
      <c r="R26" s="16">
        <f t="shared" si="3"/>
        <v>15.141666666666667</v>
      </c>
      <c r="T26" s="46">
        <f t="shared" si="4"/>
        <v>8.0695361119912686E-5</v>
      </c>
      <c r="V26" s="23">
        <f>+claims!D26</f>
        <v>0</v>
      </c>
      <c r="W26" s="23">
        <f>+claims!E26</f>
        <v>0</v>
      </c>
      <c r="X26" s="23">
        <f>+claims!F26</f>
        <v>0</v>
      </c>
      <c r="Z26" s="46">
        <f t="shared" si="5"/>
        <v>0</v>
      </c>
      <c r="AA26" s="46">
        <f t="shared" si="6"/>
        <v>0</v>
      </c>
      <c r="AB26" s="46">
        <f t="shared" si="8"/>
        <v>0</v>
      </c>
      <c r="AD26" s="46">
        <f t="shared" si="7"/>
        <v>0</v>
      </c>
    </row>
    <row r="27" spans="1:30">
      <c r="A27" t="s">
        <v>37</v>
      </c>
      <c r="B27" t="s">
        <v>522</v>
      </c>
      <c r="C27" s="79">
        <v>19</v>
      </c>
      <c r="D27" s="37">
        <v>18</v>
      </c>
      <c r="E27" s="37">
        <v>18</v>
      </c>
      <c r="F27" s="37">
        <v>21</v>
      </c>
      <c r="G27" s="32">
        <f t="shared" si="0"/>
        <v>19</v>
      </c>
      <c r="H27" s="75">
        <v>20</v>
      </c>
      <c r="I27" s="5">
        <v>18</v>
      </c>
      <c r="J27" s="5">
        <v>17</v>
      </c>
      <c r="K27" s="5">
        <v>19</v>
      </c>
      <c r="L27" s="32">
        <f t="shared" si="1"/>
        <v>18.5</v>
      </c>
      <c r="M27" s="75">
        <v>17</v>
      </c>
      <c r="N27" s="5">
        <v>18</v>
      </c>
      <c r="O27" s="5">
        <v>20</v>
      </c>
      <c r="P27" s="5">
        <v>18</v>
      </c>
      <c r="Q27" s="32">
        <f t="shared" si="2"/>
        <v>18.25</v>
      </c>
      <c r="R27" s="16">
        <f t="shared" si="3"/>
        <v>18.458333333333332</v>
      </c>
      <c r="T27" s="46">
        <f t="shared" si="4"/>
        <v>9.837106487650335E-5</v>
      </c>
      <c r="V27" s="23">
        <f>+claims!D27</f>
        <v>0</v>
      </c>
      <c r="W27" s="23">
        <f>+claims!E27</f>
        <v>0</v>
      </c>
      <c r="X27" s="23">
        <f>+claims!F27</f>
        <v>0</v>
      </c>
      <c r="Z27" s="46">
        <f t="shared" si="5"/>
        <v>0</v>
      </c>
      <c r="AA27" s="46">
        <f t="shared" si="6"/>
        <v>0</v>
      </c>
      <c r="AB27" s="46">
        <f t="shared" si="8"/>
        <v>0</v>
      </c>
      <c r="AD27" s="46">
        <f t="shared" si="7"/>
        <v>0</v>
      </c>
    </row>
    <row r="28" spans="1:30">
      <c r="A28" t="s">
        <v>38</v>
      </c>
      <c r="B28" t="s">
        <v>523</v>
      </c>
      <c r="C28" s="79">
        <v>15</v>
      </c>
      <c r="D28" s="37">
        <v>14.3</v>
      </c>
      <c r="E28" s="37">
        <v>14.7</v>
      </c>
      <c r="F28" s="37">
        <v>15</v>
      </c>
      <c r="G28" s="32">
        <f t="shared" si="0"/>
        <v>14.75</v>
      </c>
      <c r="H28" s="75">
        <v>15</v>
      </c>
      <c r="I28" s="5">
        <v>15</v>
      </c>
      <c r="J28" s="5">
        <v>15</v>
      </c>
      <c r="K28" s="5">
        <v>15</v>
      </c>
      <c r="L28" s="32">
        <f t="shared" si="1"/>
        <v>15</v>
      </c>
      <c r="M28" s="75">
        <v>15</v>
      </c>
      <c r="N28" s="5">
        <v>15</v>
      </c>
      <c r="O28" s="5">
        <v>15</v>
      </c>
      <c r="P28" s="5">
        <v>16</v>
      </c>
      <c r="Q28" s="32">
        <f t="shared" si="2"/>
        <v>15.25</v>
      </c>
      <c r="R28" s="16">
        <f t="shared" si="3"/>
        <v>15.083333333333334</v>
      </c>
      <c r="T28" s="46">
        <f t="shared" si="4"/>
        <v>8.0384481908113358E-5</v>
      </c>
      <c r="V28" s="23">
        <f>+claims!D28</f>
        <v>0</v>
      </c>
      <c r="W28" s="23">
        <f>+claims!E28</f>
        <v>1</v>
      </c>
      <c r="X28" s="23">
        <f>+claims!F28</f>
        <v>0</v>
      </c>
      <c r="Z28" s="46">
        <f t="shared" si="5"/>
        <v>0</v>
      </c>
      <c r="AA28" s="46">
        <f t="shared" si="6"/>
        <v>0.01</v>
      </c>
      <c r="AB28" s="46">
        <f t="shared" si="8"/>
        <v>0</v>
      </c>
      <c r="AD28" s="46">
        <f t="shared" si="7"/>
        <v>3.3333333333333335E-3</v>
      </c>
    </row>
    <row r="29" spans="1:30">
      <c r="A29" t="s">
        <v>39</v>
      </c>
      <c r="B29" t="s">
        <v>524</v>
      </c>
      <c r="C29" s="79">
        <v>31</v>
      </c>
      <c r="D29" s="37">
        <v>31</v>
      </c>
      <c r="E29" s="37">
        <v>32</v>
      </c>
      <c r="F29" s="37">
        <v>32</v>
      </c>
      <c r="G29" s="32">
        <f t="shared" si="0"/>
        <v>31.5</v>
      </c>
      <c r="H29" s="75">
        <v>31.3</v>
      </c>
      <c r="I29" s="5">
        <v>31.8</v>
      </c>
      <c r="J29" s="5">
        <v>31.3</v>
      </c>
      <c r="K29" s="5">
        <v>31</v>
      </c>
      <c r="L29" s="32">
        <f t="shared" si="1"/>
        <v>31.35</v>
      </c>
      <c r="M29" s="75">
        <v>31</v>
      </c>
      <c r="N29" s="5">
        <v>28.1</v>
      </c>
      <c r="O29" s="5">
        <v>30.6</v>
      </c>
      <c r="P29" s="5">
        <v>31.2</v>
      </c>
      <c r="Q29" s="32">
        <f t="shared" si="2"/>
        <v>30.225000000000001</v>
      </c>
      <c r="R29" s="16">
        <f t="shared" si="3"/>
        <v>30.8125</v>
      </c>
      <c r="T29" s="46">
        <f t="shared" si="4"/>
        <v>1.6421084080400503E-4</v>
      </c>
      <c r="V29" s="23">
        <f>+claims!D29</f>
        <v>0</v>
      </c>
      <c r="W29" s="23">
        <f>+claims!E29</f>
        <v>0</v>
      </c>
      <c r="X29" s="23">
        <f>+claims!F29</f>
        <v>0</v>
      </c>
      <c r="Z29" s="46">
        <f t="shared" si="5"/>
        <v>0</v>
      </c>
      <c r="AA29" s="46">
        <f t="shared" si="6"/>
        <v>0</v>
      </c>
      <c r="AB29" s="46">
        <f t="shared" si="8"/>
        <v>0</v>
      </c>
      <c r="AD29" s="46">
        <f t="shared" si="7"/>
        <v>0</v>
      </c>
    </row>
    <row r="30" spans="1:30">
      <c r="A30" t="s">
        <v>40</v>
      </c>
      <c r="B30" t="s">
        <v>525</v>
      </c>
      <c r="C30" s="79">
        <v>43.8</v>
      </c>
      <c r="D30" s="37">
        <v>42.6</v>
      </c>
      <c r="E30" s="37">
        <v>43</v>
      </c>
      <c r="F30" s="37">
        <v>42.1</v>
      </c>
      <c r="G30" s="32">
        <f t="shared" si="0"/>
        <v>42.875</v>
      </c>
      <c r="H30" s="75">
        <v>41</v>
      </c>
      <c r="I30" s="5">
        <v>41</v>
      </c>
      <c r="J30" s="5">
        <v>41</v>
      </c>
      <c r="K30" s="5">
        <v>40.299999999999997</v>
      </c>
      <c r="L30" s="32">
        <f t="shared" si="1"/>
        <v>40.825000000000003</v>
      </c>
      <c r="M30" s="75">
        <v>40.200000000000003</v>
      </c>
      <c r="N30" s="5">
        <v>41</v>
      </c>
      <c r="O30" s="5">
        <v>39.9</v>
      </c>
      <c r="P30" s="5">
        <v>40</v>
      </c>
      <c r="Q30" s="32">
        <f t="shared" si="2"/>
        <v>40.274999999999999</v>
      </c>
      <c r="R30" s="16">
        <f t="shared" si="3"/>
        <v>40.891666666666666</v>
      </c>
      <c r="T30" s="46">
        <f t="shared" si="4"/>
        <v>2.1792632747133272E-4</v>
      </c>
      <c r="V30" s="23">
        <f>+claims!D30</f>
        <v>0</v>
      </c>
      <c r="W30" s="23">
        <f>+claims!E30</f>
        <v>1</v>
      </c>
      <c r="X30" s="23">
        <f>+claims!F30</f>
        <v>0</v>
      </c>
      <c r="Z30" s="46">
        <f t="shared" si="5"/>
        <v>0</v>
      </c>
      <c r="AA30" s="46">
        <f t="shared" si="6"/>
        <v>0.01</v>
      </c>
      <c r="AB30" s="46">
        <f t="shared" si="8"/>
        <v>0</v>
      </c>
      <c r="AD30" s="46">
        <f t="shared" si="7"/>
        <v>3.3333333333333335E-3</v>
      </c>
    </row>
    <row r="31" spans="1:30">
      <c r="A31" t="s">
        <v>41</v>
      </c>
      <c r="B31" t="s">
        <v>526</v>
      </c>
      <c r="C31" s="79">
        <v>622.9</v>
      </c>
      <c r="D31" s="37">
        <v>626</v>
      </c>
      <c r="E31" s="37">
        <v>625.70000000000005</v>
      </c>
      <c r="F31" s="37">
        <v>623.1</v>
      </c>
      <c r="G31" s="32">
        <f t="shared" si="0"/>
        <v>624.42500000000007</v>
      </c>
      <c r="H31" s="75">
        <v>622.9</v>
      </c>
      <c r="I31" s="5">
        <v>625.5</v>
      </c>
      <c r="J31" s="5">
        <v>623.70000000000005</v>
      </c>
      <c r="K31" s="5">
        <v>626.70000000000005</v>
      </c>
      <c r="L31" s="32">
        <f t="shared" si="1"/>
        <v>624.70000000000005</v>
      </c>
      <c r="M31" s="75">
        <v>627.79999999999995</v>
      </c>
      <c r="N31" s="5">
        <v>626.5</v>
      </c>
      <c r="O31" s="5">
        <v>632.6</v>
      </c>
      <c r="P31" s="5">
        <v>633.79999999999995</v>
      </c>
      <c r="Q31" s="32">
        <f t="shared" si="2"/>
        <v>630.17499999999995</v>
      </c>
      <c r="R31" s="16">
        <f t="shared" si="3"/>
        <v>627.39166666666677</v>
      </c>
      <c r="T31" s="46">
        <f t="shared" si="4"/>
        <v>3.3435947455337741E-3</v>
      </c>
      <c r="V31" s="23">
        <f>+claims!D31</f>
        <v>0</v>
      </c>
      <c r="W31" s="23">
        <f>+claims!E31</f>
        <v>0</v>
      </c>
      <c r="X31" s="23">
        <f>+claims!F31</f>
        <v>0</v>
      </c>
      <c r="Z31" s="46">
        <f t="shared" si="5"/>
        <v>0</v>
      </c>
      <c r="AA31" s="46">
        <f t="shared" si="6"/>
        <v>0</v>
      </c>
      <c r="AB31" s="46">
        <f t="shared" si="8"/>
        <v>0</v>
      </c>
      <c r="AD31" s="46">
        <f t="shared" si="7"/>
        <v>0</v>
      </c>
    </row>
    <row r="32" spans="1:30">
      <c r="A32" t="s">
        <v>42</v>
      </c>
      <c r="B32" t="s">
        <v>43</v>
      </c>
      <c r="C32" s="79">
        <v>14</v>
      </c>
      <c r="D32" s="37">
        <v>14</v>
      </c>
      <c r="E32" s="37">
        <v>13</v>
      </c>
      <c r="F32" s="37">
        <v>12.6</v>
      </c>
      <c r="G32" s="32">
        <f t="shared" si="0"/>
        <v>13.4</v>
      </c>
      <c r="H32" s="75">
        <v>14</v>
      </c>
      <c r="I32" s="5">
        <v>14</v>
      </c>
      <c r="J32" s="5">
        <v>13.7</v>
      </c>
      <c r="K32" s="5">
        <v>13</v>
      </c>
      <c r="L32" s="32">
        <f t="shared" si="1"/>
        <v>13.675000000000001</v>
      </c>
      <c r="M32" s="75">
        <v>14</v>
      </c>
      <c r="N32" s="5">
        <v>14</v>
      </c>
      <c r="O32" s="5">
        <v>12.4</v>
      </c>
      <c r="P32" s="5">
        <v>14</v>
      </c>
      <c r="Q32" s="32">
        <f t="shared" si="2"/>
        <v>13.6</v>
      </c>
      <c r="R32" s="16">
        <f t="shared" si="3"/>
        <v>13.591666666666667</v>
      </c>
      <c r="T32" s="46">
        <f t="shared" si="4"/>
        <v>7.2434856349244681E-5</v>
      </c>
      <c r="V32" s="23">
        <f>+claims!D32</f>
        <v>0</v>
      </c>
      <c r="W32" s="23">
        <f>+claims!E32</f>
        <v>0</v>
      </c>
      <c r="X32" s="23">
        <f>+claims!F32</f>
        <v>1</v>
      </c>
      <c r="Z32" s="46">
        <f t="shared" si="5"/>
        <v>0</v>
      </c>
      <c r="AA32" s="46">
        <f t="shared" si="6"/>
        <v>0</v>
      </c>
      <c r="AB32" s="46">
        <f t="shared" si="8"/>
        <v>0.01</v>
      </c>
      <c r="AD32" s="46">
        <f t="shared" si="7"/>
        <v>5.0000000000000001E-3</v>
      </c>
    </row>
    <row r="33" spans="1:30">
      <c r="A33" t="s">
        <v>44</v>
      </c>
      <c r="B33" t="s">
        <v>45</v>
      </c>
      <c r="C33" s="79">
        <v>10</v>
      </c>
      <c r="D33" s="37">
        <v>10.4</v>
      </c>
      <c r="E33" s="37">
        <v>10.4</v>
      </c>
      <c r="F33" s="37">
        <v>9.8000000000000007</v>
      </c>
      <c r="G33" s="32">
        <f t="shared" si="0"/>
        <v>10.149999999999999</v>
      </c>
      <c r="H33" s="75">
        <v>9.8000000000000007</v>
      </c>
      <c r="I33" s="5">
        <v>10</v>
      </c>
      <c r="J33" s="5">
        <v>10.3</v>
      </c>
      <c r="K33" s="5">
        <v>10.5</v>
      </c>
      <c r="L33" s="32">
        <f t="shared" si="1"/>
        <v>10.15</v>
      </c>
      <c r="M33" s="75">
        <v>10.3</v>
      </c>
      <c r="N33" s="5">
        <v>9.6999999999999993</v>
      </c>
      <c r="O33" s="5">
        <v>10.6</v>
      </c>
      <c r="P33" s="5">
        <v>9.9</v>
      </c>
      <c r="Q33" s="32">
        <f t="shared" si="2"/>
        <v>10.125</v>
      </c>
      <c r="R33" s="16">
        <f t="shared" si="3"/>
        <v>10.137500000000001</v>
      </c>
      <c r="T33" s="46">
        <f t="shared" si="4"/>
        <v>5.4026365879127018E-5</v>
      </c>
      <c r="V33" s="23">
        <f>+claims!D33</f>
        <v>0</v>
      </c>
      <c r="W33" s="23">
        <f>+claims!E33</f>
        <v>0</v>
      </c>
      <c r="X33" s="23">
        <f>+claims!F33</f>
        <v>0</v>
      </c>
      <c r="Z33" s="46">
        <f t="shared" si="5"/>
        <v>0</v>
      </c>
      <c r="AA33" s="46">
        <f t="shared" si="6"/>
        <v>0</v>
      </c>
      <c r="AB33" s="46">
        <f t="shared" si="8"/>
        <v>0</v>
      </c>
      <c r="AD33" s="46">
        <f t="shared" si="7"/>
        <v>0</v>
      </c>
    </row>
    <row r="34" spans="1:30">
      <c r="A34" t="s">
        <v>46</v>
      </c>
      <c r="B34" t="s">
        <v>47</v>
      </c>
      <c r="C34" s="79">
        <v>263.60000000000002</v>
      </c>
      <c r="D34" s="37">
        <v>271.60000000000002</v>
      </c>
      <c r="E34" s="37">
        <v>269.8</v>
      </c>
      <c r="F34" s="37">
        <v>262.39999999999998</v>
      </c>
      <c r="G34" s="32">
        <f t="shared" si="0"/>
        <v>266.85000000000002</v>
      </c>
      <c r="H34" s="75">
        <v>250.60000000000002</v>
      </c>
      <c r="I34" s="5">
        <v>252.39999999999998</v>
      </c>
      <c r="J34" s="5">
        <v>249.2</v>
      </c>
      <c r="K34" s="5">
        <v>260.5</v>
      </c>
      <c r="L34" s="32">
        <f t="shared" si="1"/>
        <v>253.17500000000001</v>
      </c>
      <c r="M34" s="75">
        <v>253.3</v>
      </c>
      <c r="N34" s="5">
        <v>253.10000000000002</v>
      </c>
      <c r="O34" s="5">
        <v>259.60000000000002</v>
      </c>
      <c r="P34" s="5">
        <v>264</v>
      </c>
      <c r="Q34" s="32">
        <f t="shared" si="2"/>
        <v>257.5</v>
      </c>
      <c r="R34" s="16">
        <f t="shared" si="3"/>
        <v>257.61666666666667</v>
      </c>
      <c r="T34" s="46">
        <f t="shared" si="4"/>
        <v>1.3729314219377991E-3</v>
      </c>
      <c r="V34" s="23">
        <f>+claims!D34</f>
        <v>4</v>
      </c>
      <c r="W34" s="23">
        <f>+claims!E34</f>
        <v>3</v>
      </c>
      <c r="X34" s="23">
        <f>+claims!F34</f>
        <v>3</v>
      </c>
      <c r="Z34" s="46">
        <f t="shared" si="5"/>
        <v>1.498969458497283E-2</v>
      </c>
      <c r="AA34" s="46">
        <f t="shared" si="6"/>
        <v>1.1849511207662684E-2</v>
      </c>
      <c r="AB34" s="46">
        <f t="shared" si="8"/>
        <v>1.1650485436893204E-2</v>
      </c>
      <c r="AD34" s="46">
        <f t="shared" si="7"/>
        <v>1.22733622184963E-2</v>
      </c>
    </row>
    <row r="35" spans="1:30">
      <c r="A35" t="s">
        <v>48</v>
      </c>
      <c r="B35" t="s">
        <v>49</v>
      </c>
      <c r="C35" s="79">
        <v>4153.5</v>
      </c>
      <c r="D35" s="37">
        <v>4189.6000000000004</v>
      </c>
      <c r="E35" s="37">
        <v>4246.2</v>
      </c>
      <c r="F35" s="37">
        <v>4292.6000000000004</v>
      </c>
      <c r="G35" s="32">
        <f t="shared" si="0"/>
        <v>4220.4750000000004</v>
      </c>
      <c r="H35" s="75">
        <v>4213.3</v>
      </c>
      <c r="I35" s="5">
        <v>4255.3999999999996</v>
      </c>
      <c r="J35" s="5">
        <v>4319.8999999999996</v>
      </c>
      <c r="K35" s="5">
        <v>4239.8999999999996</v>
      </c>
      <c r="L35" s="32">
        <f t="shared" si="1"/>
        <v>4257.125</v>
      </c>
      <c r="M35" s="75">
        <v>4119.8</v>
      </c>
      <c r="N35" s="5">
        <v>4135.3999999999996</v>
      </c>
      <c r="O35" s="5">
        <v>4173.8</v>
      </c>
      <c r="P35" s="5">
        <v>4198</v>
      </c>
      <c r="Q35" s="32">
        <f t="shared" si="2"/>
        <v>4156.75</v>
      </c>
      <c r="R35" s="16">
        <f t="shared" si="3"/>
        <v>4200.8291666666664</v>
      </c>
      <c r="T35" s="46">
        <f t="shared" si="4"/>
        <v>2.2387722175491152E-2</v>
      </c>
      <c r="V35" s="23">
        <f>+claims!D35</f>
        <v>23</v>
      </c>
      <c r="W35" s="23">
        <f>+claims!E35</f>
        <v>36</v>
      </c>
      <c r="X35" s="23">
        <f>+claims!F35</f>
        <v>24</v>
      </c>
      <c r="Z35" s="46">
        <f t="shared" si="5"/>
        <v>5.449623561328997E-3</v>
      </c>
      <c r="AA35" s="46">
        <f t="shared" si="6"/>
        <v>8.4564113104501279E-3</v>
      </c>
      <c r="AB35" s="46">
        <f t="shared" si="8"/>
        <v>5.7737415047813797E-3</v>
      </c>
      <c r="AD35" s="46">
        <f t="shared" si="7"/>
        <v>6.6139451160955659E-3</v>
      </c>
    </row>
    <row r="36" spans="1:30">
      <c r="A36" t="s">
        <v>50</v>
      </c>
      <c r="B36" t="s">
        <v>492</v>
      </c>
      <c r="C36" s="79">
        <v>336</v>
      </c>
      <c r="D36" s="37">
        <v>336</v>
      </c>
      <c r="E36" s="37">
        <v>330</v>
      </c>
      <c r="F36" s="37">
        <v>325</v>
      </c>
      <c r="G36" s="32">
        <f t="shared" si="0"/>
        <v>331.75</v>
      </c>
      <c r="H36" s="75">
        <v>318</v>
      </c>
      <c r="I36" s="5">
        <v>314</v>
      </c>
      <c r="J36" s="5">
        <v>307</v>
      </c>
      <c r="K36" s="5">
        <v>304</v>
      </c>
      <c r="L36" s="32">
        <f t="shared" si="1"/>
        <v>310.75</v>
      </c>
      <c r="M36" s="75">
        <v>313.7</v>
      </c>
      <c r="N36" s="5">
        <v>318</v>
      </c>
      <c r="O36" s="5">
        <v>320.5</v>
      </c>
      <c r="P36" s="5">
        <v>329</v>
      </c>
      <c r="Q36" s="32">
        <f t="shared" si="2"/>
        <v>320.3</v>
      </c>
      <c r="R36" s="16">
        <f t="shared" si="3"/>
        <v>319.02500000000003</v>
      </c>
      <c r="T36" s="46">
        <f t="shared" si="4"/>
        <v>1.7001984093305545E-3</v>
      </c>
      <c r="V36" s="23">
        <f>+claims!D36</f>
        <v>13</v>
      </c>
      <c r="W36" s="23">
        <f>+claims!E36</f>
        <v>8</v>
      </c>
      <c r="X36" s="23">
        <f>+claims!F36</f>
        <v>11</v>
      </c>
      <c r="Z36" s="46">
        <f t="shared" si="5"/>
        <v>3.9186134137151468E-2</v>
      </c>
      <c r="AA36" s="46">
        <f t="shared" si="6"/>
        <v>2.5744167337087689E-2</v>
      </c>
      <c r="AB36" s="46">
        <f t="shared" si="8"/>
        <v>3.4342803621604745E-2</v>
      </c>
      <c r="AD36" s="46">
        <f t="shared" si="7"/>
        <v>3.2283813279356845E-2</v>
      </c>
    </row>
    <row r="37" spans="1:30" s="44" customFormat="1">
      <c r="A37" s="44" t="s">
        <v>51</v>
      </c>
      <c r="B37" s="44" t="s">
        <v>52</v>
      </c>
      <c r="C37" s="79">
        <v>2702.1</v>
      </c>
      <c r="D37" s="37">
        <v>2729.7</v>
      </c>
      <c r="E37" s="37">
        <v>2720.9</v>
      </c>
      <c r="F37" s="37">
        <v>2763.9</v>
      </c>
      <c r="G37" s="32">
        <f t="shared" si="0"/>
        <v>2729.1499999999996</v>
      </c>
      <c r="H37" s="75">
        <v>2758.3999999999996</v>
      </c>
      <c r="I37" s="5">
        <v>2755</v>
      </c>
      <c r="J37" s="5">
        <v>2729.2</v>
      </c>
      <c r="K37" s="5">
        <v>2742</v>
      </c>
      <c r="L37" s="32">
        <f t="shared" si="1"/>
        <v>2746.1499999999996</v>
      </c>
      <c r="M37" s="75">
        <v>2729.7</v>
      </c>
      <c r="N37" s="5">
        <v>2768.3</v>
      </c>
      <c r="O37" s="5">
        <v>2743.3</v>
      </c>
      <c r="P37" s="5">
        <v>2792.2000000000003</v>
      </c>
      <c r="Q37" s="32">
        <f t="shared" si="2"/>
        <v>2758.375</v>
      </c>
      <c r="R37" s="16">
        <f t="shared" si="3"/>
        <v>2749.4291666666663</v>
      </c>
      <c r="T37" s="46">
        <f t="shared" ref="T37:T68" si="9">+R37/$R$263</f>
        <v>1.4652692095395966E-2</v>
      </c>
      <c r="V37" s="23">
        <f>+claims!D37</f>
        <v>20</v>
      </c>
      <c r="W37" s="23">
        <f>+claims!E37</f>
        <v>24</v>
      </c>
      <c r="X37" s="23">
        <f>+claims!F37</f>
        <v>16</v>
      </c>
      <c r="Z37" s="46">
        <f t="shared" si="5"/>
        <v>7.328289027719254E-3</v>
      </c>
      <c r="AA37" s="46">
        <f t="shared" si="6"/>
        <v>8.7395080385266662E-3</v>
      </c>
      <c r="AB37" s="46">
        <f t="shared" si="8"/>
        <v>5.8005166085104455E-3</v>
      </c>
      <c r="AD37" s="46">
        <f t="shared" si="7"/>
        <v>7.0348091550506532E-3</v>
      </c>
    </row>
    <row r="38" spans="1:30">
      <c r="A38" t="s">
        <v>53</v>
      </c>
      <c r="B38" t="s">
        <v>54</v>
      </c>
      <c r="C38" s="79">
        <v>565.79999999999995</v>
      </c>
      <c r="D38" s="37">
        <v>572.6</v>
      </c>
      <c r="E38" s="37">
        <v>569.70000000000005</v>
      </c>
      <c r="F38" s="37">
        <v>565.1</v>
      </c>
      <c r="G38" s="32">
        <f t="shared" si="0"/>
        <v>568.30000000000007</v>
      </c>
      <c r="H38" s="75">
        <v>557.6</v>
      </c>
      <c r="I38" s="5">
        <v>573.9</v>
      </c>
      <c r="J38" s="5">
        <v>581.70000000000005</v>
      </c>
      <c r="K38" s="5">
        <v>626</v>
      </c>
      <c r="L38" s="32">
        <f t="shared" si="1"/>
        <v>584.79999999999995</v>
      </c>
      <c r="M38" s="75">
        <v>625.70000000000005</v>
      </c>
      <c r="N38" s="5">
        <v>637.1</v>
      </c>
      <c r="O38" s="5">
        <v>627.29999999999995</v>
      </c>
      <c r="P38" s="5">
        <v>632.70000000000005</v>
      </c>
      <c r="Q38" s="32">
        <f t="shared" si="2"/>
        <v>630.70000000000005</v>
      </c>
      <c r="R38" s="16">
        <f t="shared" si="3"/>
        <v>605</v>
      </c>
      <c r="T38" s="46">
        <f t="shared" si="9"/>
        <v>3.2242615395188007E-3</v>
      </c>
      <c r="V38" s="23">
        <f>+claims!D38</f>
        <v>9</v>
      </c>
      <c r="W38" s="23">
        <f>+claims!E38</f>
        <v>2</v>
      </c>
      <c r="X38" s="23">
        <f>+claims!F38</f>
        <v>1</v>
      </c>
      <c r="Z38" s="46">
        <f t="shared" si="5"/>
        <v>1.5836705965159244E-2</v>
      </c>
      <c r="AA38" s="46">
        <f t="shared" si="6"/>
        <v>3.4199726402188786E-3</v>
      </c>
      <c r="AB38" s="46">
        <f t="shared" si="8"/>
        <v>1.5855398763278896E-3</v>
      </c>
      <c r="AD38" s="46">
        <f t="shared" si="7"/>
        <v>4.5722118124301115E-3</v>
      </c>
    </row>
    <row r="39" spans="1:30">
      <c r="A39" t="s">
        <v>55</v>
      </c>
      <c r="B39" t="s">
        <v>56</v>
      </c>
      <c r="C39" s="79">
        <v>155.69999999999999</v>
      </c>
      <c r="D39" s="37">
        <v>155.30000000000001</v>
      </c>
      <c r="E39" s="37">
        <v>153.9</v>
      </c>
      <c r="F39" s="37">
        <v>152.6</v>
      </c>
      <c r="G39" s="32">
        <f t="shared" si="0"/>
        <v>154.375</v>
      </c>
      <c r="H39" s="75">
        <v>150</v>
      </c>
      <c r="I39" s="5">
        <v>151.19999999999999</v>
      </c>
      <c r="J39" s="5">
        <v>152.4</v>
      </c>
      <c r="K39" s="5">
        <v>154.69999999999999</v>
      </c>
      <c r="L39" s="32">
        <f t="shared" si="1"/>
        <v>152.07499999999999</v>
      </c>
      <c r="M39" s="75">
        <v>154.19999999999999</v>
      </c>
      <c r="N39" s="5">
        <v>154.69999999999999</v>
      </c>
      <c r="O39" s="5">
        <v>157.80000000000001</v>
      </c>
      <c r="P39" s="5">
        <v>157.1</v>
      </c>
      <c r="Q39" s="32">
        <f t="shared" si="2"/>
        <v>155.94999999999999</v>
      </c>
      <c r="R39" s="16">
        <f t="shared" si="3"/>
        <v>154.39583333333334</v>
      </c>
      <c r="T39" s="46">
        <f t="shared" si="9"/>
        <v>8.2283065665887862E-4</v>
      </c>
      <c r="V39" s="23">
        <f>+claims!D39</f>
        <v>3</v>
      </c>
      <c r="W39" s="23">
        <f>+claims!E39</f>
        <v>0</v>
      </c>
      <c r="X39" s="23">
        <f>+claims!F39</f>
        <v>0</v>
      </c>
      <c r="Z39" s="46">
        <f t="shared" si="5"/>
        <v>1.9433198380566803E-2</v>
      </c>
      <c r="AA39" s="46">
        <f t="shared" si="6"/>
        <v>0</v>
      </c>
      <c r="AB39" s="46">
        <f t="shared" si="8"/>
        <v>0</v>
      </c>
      <c r="AD39" s="46">
        <f t="shared" si="7"/>
        <v>3.2388663967611339E-3</v>
      </c>
    </row>
    <row r="40" spans="1:30">
      <c r="A40" t="s">
        <v>57</v>
      </c>
      <c r="B40" t="s">
        <v>58</v>
      </c>
      <c r="C40" s="79">
        <v>193</v>
      </c>
      <c r="D40" s="37">
        <v>191</v>
      </c>
      <c r="E40" s="37">
        <v>182</v>
      </c>
      <c r="F40" s="37">
        <v>168.1</v>
      </c>
      <c r="G40" s="32">
        <f t="shared" si="0"/>
        <v>183.52500000000001</v>
      </c>
      <c r="H40" s="75">
        <v>169.1</v>
      </c>
      <c r="I40" s="5">
        <v>174</v>
      </c>
      <c r="J40" s="5">
        <v>179.6</v>
      </c>
      <c r="K40" s="5">
        <v>179.5</v>
      </c>
      <c r="L40" s="32">
        <f t="shared" si="1"/>
        <v>175.55</v>
      </c>
      <c r="M40" s="75">
        <v>174.5</v>
      </c>
      <c r="N40" s="5">
        <v>175.8</v>
      </c>
      <c r="O40" s="5">
        <v>175.6</v>
      </c>
      <c r="P40" s="5">
        <v>175.5</v>
      </c>
      <c r="Q40" s="32">
        <f t="shared" si="2"/>
        <v>175.35</v>
      </c>
      <c r="R40" s="16">
        <f t="shared" si="3"/>
        <v>176.77916666666667</v>
      </c>
      <c r="T40" s="46">
        <f t="shared" si="9"/>
        <v>9.4211945135787994E-4</v>
      </c>
      <c r="V40" s="23">
        <f>+claims!D40</f>
        <v>1</v>
      </c>
      <c r="W40" s="23">
        <f>+claims!E40</f>
        <v>2</v>
      </c>
      <c r="X40" s="23">
        <f>+claims!F40</f>
        <v>2</v>
      </c>
      <c r="Z40" s="46">
        <f t="shared" si="5"/>
        <v>5.4488489306633971E-3</v>
      </c>
      <c r="AA40" s="46">
        <f t="shared" si="6"/>
        <v>1.1392765593847906E-2</v>
      </c>
      <c r="AB40" s="46">
        <f t="shared" si="8"/>
        <v>1.1405759908753921E-2</v>
      </c>
      <c r="AD40" s="46">
        <f t="shared" si="7"/>
        <v>1.0408609974103495E-2</v>
      </c>
    </row>
    <row r="41" spans="1:30">
      <c r="A41" t="s">
        <v>59</v>
      </c>
      <c r="B41" t="s">
        <v>60</v>
      </c>
      <c r="C41" s="79">
        <v>188</v>
      </c>
      <c r="D41" s="37">
        <v>188</v>
      </c>
      <c r="E41" s="37">
        <v>182</v>
      </c>
      <c r="F41" s="37">
        <v>179</v>
      </c>
      <c r="G41" s="32">
        <f t="shared" si="0"/>
        <v>184.25</v>
      </c>
      <c r="H41" s="75">
        <v>186</v>
      </c>
      <c r="I41" s="5">
        <v>186</v>
      </c>
      <c r="J41" s="5">
        <v>182</v>
      </c>
      <c r="K41" s="5">
        <v>192</v>
      </c>
      <c r="L41" s="32">
        <f t="shared" si="1"/>
        <v>186.5</v>
      </c>
      <c r="M41" s="75">
        <v>190</v>
      </c>
      <c r="N41" s="5">
        <v>193</v>
      </c>
      <c r="O41" s="5">
        <v>191</v>
      </c>
      <c r="P41" s="5">
        <v>197</v>
      </c>
      <c r="Q41" s="32">
        <f t="shared" si="2"/>
        <v>192.75</v>
      </c>
      <c r="R41" s="16">
        <f t="shared" si="3"/>
        <v>189.25</v>
      </c>
      <c r="T41" s="46">
        <f t="shared" si="9"/>
        <v>1.0085809857089802E-3</v>
      </c>
      <c r="V41" s="23">
        <f>+claims!D41</f>
        <v>0</v>
      </c>
      <c r="W41" s="23">
        <f>+claims!E41</f>
        <v>0</v>
      </c>
      <c r="X41" s="23">
        <f>+claims!F41</f>
        <v>0</v>
      </c>
      <c r="Z41" s="46">
        <f t="shared" si="5"/>
        <v>0</v>
      </c>
      <c r="AA41" s="46">
        <f t="shared" si="6"/>
        <v>0</v>
      </c>
      <c r="AB41" s="46">
        <f t="shared" si="8"/>
        <v>0</v>
      </c>
      <c r="AD41" s="46">
        <f t="shared" si="7"/>
        <v>0</v>
      </c>
    </row>
    <row r="42" spans="1:30">
      <c r="A42" t="s">
        <v>61</v>
      </c>
      <c r="B42" t="s">
        <v>527</v>
      </c>
      <c r="C42" s="79">
        <v>90.5</v>
      </c>
      <c r="D42" s="37">
        <v>89.5</v>
      </c>
      <c r="E42" s="37">
        <v>87.5</v>
      </c>
      <c r="F42" s="37">
        <v>84.8</v>
      </c>
      <c r="G42" s="32">
        <f t="shared" si="0"/>
        <v>88.075000000000003</v>
      </c>
      <c r="H42" s="75">
        <v>81.8</v>
      </c>
      <c r="I42" s="5">
        <v>80.3</v>
      </c>
      <c r="J42" s="5">
        <v>82.3</v>
      </c>
      <c r="K42" s="5">
        <v>83.8</v>
      </c>
      <c r="L42" s="32">
        <f t="shared" si="1"/>
        <v>82.05</v>
      </c>
      <c r="M42" s="75">
        <v>81.8</v>
      </c>
      <c r="N42" s="5">
        <v>84.8</v>
      </c>
      <c r="O42" s="5">
        <v>84.8</v>
      </c>
      <c r="P42" s="5">
        <v>85.8</v>
      </c>
      <c r="Q42" s="32">
        <f t="shared" si="2"/>
        <v>84.3</v>
      </c>
      <c r="R42" s="16">
        <f t="shared" si="3"/>
        <v>84.17916666666666</v>
      </c>
      <c r="T42" s="46">
        <f t="shared" si="9"/>
        <v>4.4862090828442374E-4</v>
      </c>
      <c r="V42" s="23">
        <f>+claims!D42</f>
        <v>0</v>
      </c>
      <c r="W42" s="23">
        <f>+claims!E42</f>
        <v>0</v>
      </c>
      <c r="X42" s="23">
        <f>+claims!F42</f>
        <v>0</v>
      </c>
      <c r="Z42" s="46">
        <f t="shared" si="5"/>
        <v>0</v>
      </c>
      <c r="AA42" s="46">
        <f t="shared" si="6"/>
        <v>0</v>
      </c>
      <c r="AB42" s="46">
        <f t="shared" si="8"/>
        <v>0</v>
      </c>
      <c r="AD42" s="46">
        <f t="shared" si="7"/>
        <v>0</v>
      </c>
    </row>
    <row r="43" spans="1:30">
      <c r="A43" t="s">
        <v>62</v>
      </c>
      <c r="B43" t="s">
        <v>63</v>
      </c>
      <c r="C43" s="79">
        <v>190.9</v>
      </c>
      <c r="D43" s="37">
        <v>190.3</v>
      </c>
      <c r="E43" s="37">
        <v>184.9</v>
      </c>
      <c r="F43" s="37">
        <v>183.7</v>
      </c>
      <c r="G43" s="32">
        <f t="shared" si="0"/>
        <v>187.45</v>
      </c>
      <c r="H43" s="75">
        <v>183.7</v>
      </c>
      <c r="I43" s="5">
        <v>189.9</v>
      </c>
      <c r="J43" s="5">
        <v>192.3</v>
      </c>
      <c r="K43" s="5">
        <v>193.6</v>
      </c>
      <c r="L43" s="32">
        <f t="shared" si="1"/>
        <v>189.87500000000003</v>
      </c>
      <c r="M43" s="75">
        <v>189.4</v>
      </c>
      <c r="N43" s="5">
        <v>187</v>
      </c>
      <c r="O43" s="5">
        <v>186.8</v>
      </c>
      <c r="P43" s="5">
        <v>186.2</v>
      </c>
      <c r="Q43" s="32">
        <f t="shared" si="2"/>
        <v>187.35000000000002</v>
      </c>
      <c r="R43" s="16">
        <f t="shared" si="3"/>
        <v>188.20833333333334</v>
      </c>
      <c r="T43" s="46">
        <f t="shared" si="9"/>
        <v>1.0030295712125637E-3</v>
      </c>
      <c r="V43" s="23">
        <f>+claims!D43</f>
        <v>1</v>
      </c>
      <c r="W43" s="23">
        <f>+claims!E43</f>
        <v>0</v>
      </c>
      <c r="X43" s="23">
        <f>+claims!F43</f>
        <v>2</v>
      </c>
      <c r="Z43" s="46">
        <f t="shared" si="5"/>
        <v>5.334755934915978E-3</v>
      </c>
      <c r="AA43" s="46">
        <f t="shared" si="6"/>
        <v>0</v>
      </c>
      <c r="AB43" s="46">
        <f t="shared" si="8"/>
        <v>1.0675206832132371E-2</v>
      </c>
      <c r="AD43" s="46">
        <f t="shared" si="7"/>
        <v>6.2267294052188492E-3</v>
      </c>
    </row>
    <row r="44" spans="1:30">
      <c r="A44" s="42" t="s">
        <v>64</v>
      </c>
      <c r="B44" s="42" t="s">
        <v>528</v>
      </c>
      <c r="C44" s="79">
        <v>4504.9000000000005</v>
      </c>
      <c r="D44" s="37">
        <v>4504.3999999999996</v>
      </c>
      <c r="E44" s="37">
        <v>4423.6000000000004</v>
      </c>
      <c r="F44" s="37">
        <v>4271.9000000000005</v>
      </c>
      <c r="G44" s="32">
        <f t="shared" si="0"/>
        <v>4426.2</v>
      </c>
      <c r="H44" s="75">
        <v>4276.0999999999995</v>
      </c>
      <c r="I44" s="5">
        <v>4371</v>
      </c>
      <c r="J44" s="5">
        <v>4443.3</v>
      </c>
      <c r="K44" s="5">
        <v>4427.3</v>
      </c>
      <c r="L44" s="32">
        <f t="shared" si="1"/>
        <v>4379.4249999999993</v>
      </c>
      <c r="M44" s="75">
        <v>4383.8999999999996</v>
      </c>
      <c r="N44" s="5">
        <v>4403.1000000000004</v>
      </c>
      <c r="O44" s="5">
        <v>4437.8999999999996</v>
      </c>
      <c r="P44" s="5">
        <v>4422.3</v>
      </c>
      <c r="Q44" s="32">
        <f t="shared" si="2"/>
        <v>4411.8</v>
      </c>
      <c r="R44" s="16">
        <f t="shared" si="3"/>
        <v>4403.4083333333338</v>
      </c>
      <c r="T44" s="46">
        <f t="shared" si="9"/>
        <v>2.3467339061096285E-2</v>
      </c>
      <c r="V44" s="23">
        <f>+claims!D44</f>
        <v>62</v>
      </c>
      <c r="W44" s="23">
        <f>+claims!E44</f>
        <v>44</v>
      </c>
      <c r="X44" s="23">
        <f>+claims!F44</f>
        <v>37</v>
      </c>
      <c r="Z44" s="46">
        <f t="shared" si="5"/>
        <v>1.4007500790746013E-2</v>
      </c>
      <c r="AA44" s="46">
        <f t="shared" si="6"/>
        <v>1.0046981053448799E-2</v>
      </c>
      <c r="AB44" s="46">
        <f t="shared" si="8"/>
        <v>8.3865995738700745E-3</v>
      </c>
      <c r="AD44" s="46">
        <f t="shared" si="7"/>
        <v>9.876876936542307E-3</v>
      </c>
    </row>
    <row r="45" spans="1:30">
      <c r="A45" t="s">
        <v>550</v>
      </c>
      <c r="B45" t="s">
        <v>551</v>
      </c>
      <c r="C45" s="75">
        <v>11</v>
      </c>
      <c r="D45" s="5">
        <v>11</v>
      </c>
      <c r="E45" s="5">
        <v>9</v>
      </c>
      <c r="F45" s="5">
        <v>9</v>
      </c>
      <c r="G45" s="32">
        <f t="shared" si="0"/>
        <v>10</v>
      </c>
      <c r="H45" s="75">
        <v>9</v>
      </c>
      <c r="I45" s="5">
        <v>10</v>
      </c>
      <c r="J45" s="5">
        <v>10</v>
      </c>
      <c r="K45" s="5">
        <v>10</v>
      </c>
      <c r="L45" s="32">
        <f t="shared" si="1"/>
        <v>9.75</v>
      </c>
      <c r="M45" s="75">
        <v>9</v>
      </c>
      <c r="N45" s="5">
        <v>9</v>
      </c>
      <c r="O45" s="5">
        <v>9</v>
      </c>
      <c r="P45" s="5">
        <v>8.8000000000000007</v>
      </c>
      <c r="Q45" s="32">
        <f t="shared" si="2"/>
        <v>8.9499999999999993</v>
      </c>
      <c r="R45" s="16">
        <f t="shared" si="3"/>
        <v>9.3916666666666657</v>
      </c>
      <c r="T45" s="46">
        <f t="shared" si="9"/>
        <v>5.0051553099692673E-5</v>
      </c>
      <c r="V45" s="23">
        <f>+claims!D45</f>
        <v>0</v>
      </c>
      <c r="W45" s="23">
        <f>+claims!E45</f>
        <v>0</v>
      </c>
      <c r="X45" s="23">
        <f>+claims!F45</f>
        <v>1</v>
      </c>
      <c r="Z45" s="46">
        <f t="shared" si="5"/>
        <v>0</v>
      </c>
      <c r="AA45" s="46">
        <f t="shared" si="6"/>
        <v>0</v>
      </c>
      <c r="AB45" s="46">
        <f t="shared" si="8"/>
        <v>0.01</v>
      </c>
      <c r="AD45" s="46">
        <f t="shared" si="7"/>
        <v>5.0000000000000001E-3</v>
      </c>
    </row>
    <row r="46" spans="1:30">
      <c r="A46" t="s">
        <v>65</v>
      </c>
      <c r="B46" t="s">
        <v>66</v>
      </c>
      <c r="C46" s="75">
        <v>98</v>
      </c>
      <c r="D46" s="5">
        <v>98</v>
      </c>
      <c r="E46" s="5">
        <v>103</v>
      </c>
      <c r="F46" s="5">
        <v>97</v>
      </c>
      <c r="G46" s="32">
        <f t="shared" si="0"/>
        <v>99</v>
      </c>
      <c r="H46" s="75">
        <v>98</v>
      </c>
      <c r="I46" s="5">
        <v>97</v>
      </c>
      <c r="J46" s="5">
        <v>107</v>
      </c>
      <c r="K46" s="5">
        <v>102</v>
      </c>
      <c r="L46" s="32">
        <f t="shared" si="1"/>
        <v>101</v>
      </c>
      <c r="M46" s="75">
        <v>101</v>
      </c>
      <c r="N46" s="5">
        <v>111</v>
      </c>
      <c r="O46" s="5">
        <v>123</v>
      </c>
      <c r="P46" s="5">
        <v>120</v>
      </c>
      <c r="Q46" s="32">
        <f t="shared" si="2"/>
        <v>113.75</v>
      </c>
      <c r="R46" s="16">
        <f t="shared" si="3"/>
        <v>107.04166666666667</v>
      </c>
      <c r="T46" s="46">
        <f t="shared" si="9"/>
        <v>5.7046335365177681E-4</v>
      </c>
      <c r="V46" s="23">
        <f>+claims!D46</f>
        <v>0</v>
      </c>
      <c r="W46" s="23">
        <f>+claims!E46</f>
        <v>0</v>
      </c>
      <c r="X46" s="23">
        <f>+claims!F46</f>
        <v>2</v>
      </c>
      <c r="Z46" s="46">
        <f t="shared" si="5"/>
        <v>0</v>
      </c>
      <c r="AA46" s="46">
        <f t="shared" si="6"/>
        <v>0</v>
      </c>
      <c r="AB46" s="46">
        <f t="shared" si="8"/>
        <v>1.7582417582417582E-2</v>
      </c>
      <c r="AD46" s="46">
        <f t="shared" si="7"/>
        <v>8.7912087912087912E-3</v>
      </c>
    </row>
    <row r="47" spans="1:30">
      <c r="A47" t="s">
        <v>67</v>
      </c>
      <c r="B47" t="s">
        <v>68</v>
      </c>
      <c r="C47" s="75">
        <v>280</v>
      </c>
      <c r="D47" s="5">
        <v>279</v>
      </c>
      <c r="E47" s="5">
        <v>282</v>
      </c>
      <c r="F47" s="5">
        <v>277</v>
      </c>
      <c r="G47" s="32">
        <f t="shared" si="0"/>
        <v>279.5</v>
      </c>
      <c r="H47" s="75">
        <v>275</v>
      </c>
      <c r="I47" s="5">
        <v>281</v>
      </c>
      <c r="J47" s="5">
        <v>283</v>
      </c>
      <c r="K47" s="5">
        <v>285</v>
      </c>
      <c r="L47" s="32">
        <f t="shared" si="1"/>
        <v>281</v>
      </c>
      <c r="M47" s="75">
        <v>293</v>
      </c>
      <c r="N47" s="5">
        <v>292</v>
      </c>
      <c r="O47" s="5">
        <v>292</v>
      </c>
      <c r="P47" s="5">
        <v>289</v>
      </c>
      <c r="Q47" s="32">
        <f t="shared" si="2"/>
        <v>291.5</v>
      </c>
      <c r="R47" s="16">
        <f t="shared" si="3"/>
        <v>286</v>
      </c>
      <c r="T47" s="46">
        <f t="shared" si="9"/>
        <v>1.5241963641361603E-3</v>
      </c>
      <c r="V47" s="23">
        <f>+claims!D47</f>
        <v>1</v>
      </c>
      <c r="W47" s="23">
        <f>+claims!E47</f>
        <v>1</v>
      </c>
      <c r="X47" s="23">
        <f>+claims!F47</f>
        <v>6</v>
      </c>
      <c r="Z47" s="46">
        <f t="shared" si="5"/>
        <v>3.5778175313059034E-3</v>
      </c>
      <c r="AA47" s="46">
        <f t="shared" si="6"/>
        <v>3.5587188612099642E-3</v>
      </c>
      <c r="AB47" s="46">
        <f t="shared" si="8"/>
        <v>2.0583190394511151E-2</v>
      </c>
      <c r="AD47" s="46">
        <f t="shared" si="7"/>
        <v>1.2074137739543215E-2</v>
      </c>
    </row>
    <row r="48" spans="1:30">
      <c r="A48" t="s">
        <v>69</v>
      </c>
      <c r="B48" t="s">
        <v>70</v>
      </c>
      <c r="C48" s="75">
        <v>13</v>
      </c>
      <c r="D48" s="5">
        <v>13</v>
      </c>
      <c r="E48" s="5">
        <v>12</v>
      </c>
      <c r="F48" s="5">
        <v>11.7</v>
      </c>
      <c r="G48" s="32">
        <f t="shared" si="0"/>
        <v>12.425000000000001</v>
      </c>
      <c r="H48" s="75">
        <v>10.8</v>
      </c>
      <c r="I48" s="5">
        <v>12</v>
      </c>
      <c r="J48" s="5">
        <v>11.3</v>
      </c>
      <c r="K48" s="5">
        <v>11.2</v>
      </c>
      <c r="L48" s="32">
        <f t="shared" si="1"/>
        <v>11.324999999999999</v>
      </c>
      <c r="M48" s="75">
        <v>10.1</v>
      </c>
      <c r="N48" s="5">
        <v>10.9</v>
      </c>
      <c r="O48" s="5">
        <v>11</v>
      </c>
      <c r="P48" s="5">
        <v>10.3</v>
      </c>
      <c r="Q48" s="32">
        <f t="shared" si="2"/>
        <v>10.574999999999999</v>
      </c>
      <c r="R48" s="16">
        <f t="shared" si="3"/>
        <v>11.133333333333333</v>
      </c>
      <c r="T48" s="46">
        <f t="shared" si="9"/>
        <v>5.9333518137701346E-5</v>
      </c>
      <c r="V48" s="23">
        <f>+claims!D48</f>
        <v>1</v>
      </c>
      <c r="W48" s="23">
        <f>+claims!E48</f>
        <v>0</v>
      </c>
      <c r="X48" s="23">
        <f>+claims!F48</f>
        <v>0</v>
      </c>
      <c r="Z48" s="46">
        <f t="shared" si="5"/>
        <v>0.01</v>
      </c>
      <c r="AA48" s="46">
        <f t="shared" si="6"/>
        <v>0</v>
      </c>
      <c r="AB48" s="46">
        <f t="shared" si="8"/>
        <v>0</v>
      </c>
      <c r="AD48" s="46">
        <f t="shared" si="7"/>
        <v>1.6666666666666668E-3</v>
      </c>
    </row>
    <row r="49" spans="1:30">
      <c r="A49" t="s">
        <v>71</v>
      </c>
      <c r="B49" t="s">
        <v>72</v>
      </c>
      <c r="C49" s="75">
        <v>14</v>
      </c>
      <c r="D49" s="5">
        <v>14</v>
      </c>
      <c r="E49" s="5">
        <v>12.7</v>
      </c>
      <c r="F49" s="5">
        <v>12.9</v>
      </c>
      <c r="G49" s="32">
        <f t="shared" si="0"/>
        <v>13.4</v>
      </c>
      <c r="H49" s="75">
        <v>12.5</v>
      </c>
      <c r="I49" s="5">
        <v>13.7</v>
      </c>
      <c r="J49" s="5">
        <v>14</v>
      </c>
      <c r="K49" s="5">
        <v>14</v>
      </c>
      <c r="L49" s="32">
        <f t="shared" si="1"/>
        <v>13.55</v>
      </c>
      <c r="M49" s="75">
        <v>13.3</v>
      </c>
      <c r="N49" s="5">
        <v>13</v>
      </c>
      <c r="O49" s="5">
        <v>14</v>
      </c>
      <c r="P49" s="5">
        <v>15.6</v>
      </c>
      <c r="Q49" s="32">
        <f t="shared" si="2"/>
        <v>13.975</v>
      </c>
      <c r="R49" s="16">
        <f t="shared" si="3"/>
        <v>13.737499999999999</v>
      </c>
      <c r="T49" s="46">
        <f t="shared" si="9"/>
        <v>7.3212054378743007E-5</v>
      </c>
      <c r="V49" s="23">
        <f>+claims!D49</f>
        <v>0</v>
      </c>
      <c r="W49" s="23">
        <f>+claims!E49</f>
        <v>0</v>
      </c>
      <c r="X49" s="23">
        <f>+claims!F49</f>
        <v>0</v>
      </c>
      <c r="Z49" s="46">
        <f t="shared" si="5"/>
        <v>0</v>
      </c>
      <c r="AA49" s="46">
        <f t="shared" si="6"/>
        <v>0</v>
      </c>
      <c r="AB49" s="46">
        <f t="shared" si="8"/>
        <v>0</v>
      </c>
      <c r="AD49" s="46">
        <f t="shared" si="7"/>
        <v>0</v>
      </c>
    </row>
    <row r="50" spans="1:30">
      <c r="A50" t="s">
        <v>73</v>
      </c>
      <c r="B50" t="s">
        <v>74</v>
      </c>
      <c r="C50" s="75">
        <v>10</v>
      </c>
      <c r="D50" s="5">
        <v>9.9</v>
      </c>
      <c r="E50" s="5">
        <v>9</v>
      </c>
      <c r="F50" s="5">
        <v>9</v>
      </c>
      <c r="G50" s="32">
        <f t="shared" si="0"/>
        <v>9.4749999999999996</v>
      </c>
      <c r="H50" s="75">
        <v>8.3000000000000007</v>
      </c>
      <c r="I50" s="5">
        <v>8.6999999999999993</v>
      </c>
      <c r="J50" s="5">
        <v>9.4</v>
      </c>
      <c r="K50" s="5">
        <v>9.5</v>
      </c>
      <c r="L50" s="32">
        <f t="shared" si="1"/>
        <v>8.9749999999999996</v>
      </c>
      <c r="M50" s="75">
        <v>10</v>
      </c>
      <c r="N50" s="5">
        <v>10</v>
      </c>
      <c r="O50" s="5">
        <v>10</v>
      </c>
      <c r="P50" s="5">
        <v>10</v>
      </c>
      <c r="Q50" s="32">
        <f t="shared" si="2"/>
        <v>10</v>
      </c>
      <c r="R50" s="16">
        <f t="shared" si="3"/>
        <v>9.5708333333333329</v>
      </c>
      <c r="T50" s="46">
        <f t="shared" si="9"/>
        <v>5.1006396393076341E-5</v>
      </c>
      <c r="V50" s="23">
        <f>+claims!D50</f>
        <v>0</v>
      </c>
      <c r="W50" s="23">
        <f>+claims!E50</f>
        <v>0</v>
      </c>
      <c r="X50" s="23">
        <f>+claims!F50</f>
        <v>0</v>
      </c>
      <c r="Z50" s="46">
        <f t="shared" si="5"/>
        <v>0</v>
      </c>
      <c r="AA50" s="46">
        <f t="shared" si="6"/>
        <v>0</v>
      </c>
      <c r="AB50" s="46">
        <f t="shared" si="8"/>
        <v>0</v>
      </c>
      <c r="AD50" s="46">
        <f t="shared" si="7"/>
        <v>0</v>
      </c>
    </row>
    <row r="51" spans="1:30">
      <c r="A51" t="s">
        <v>75</v>
      </c>
      <c r="B51" t="s">
        <v>76</v>
      </c>
      <c r="C51" s="75">
        <v>30.6</v>
      </c>
      <c r="D51" s="5">
        <v>28.6</v>
      </c>
      <c r="E51" s="5">
        <v>27.5</v>
      </c>
      <c r="F51" s="5">
        <v>27.6</v>
      </c>
      <c r="G51" s="32">
        <f t="shared" si="0"/>
        <v>28.575000000000003</v>
      </c>
      <c r="H51" s="75">
        <v>28.1</v>
      </c>
      <c r="I51" s="5">
        <v>26.4</v>
      </c>
      <c r="J51" s="5">
        <v>25.6</v>
      </c>
      <c r="K51" s="5">
        <v>25.7</v>
      </c>
      <c r="L51" s="32">
        <f t="shared" si="1"/>
        <v>26.45</v>
      </c>
      <c r="M51" s="75">
        <v>23.5</v>
      </c>
      <c r="N51" s="5">
        <v>22.9</v>
      </c>
      <c r="O51" s="5">
        <v>22.9</v>
      </c>
      <c r="P51" s="5">
        <v>23.4</v>
      </c>
      <c r="Q51" s="32">
        <f t="shared" si="2"/>
        <v>23.174999999999997</v>
      </c>
      <c r="R51" s="16">
        <f t="shared" si="3"/>
        <v>25.166666666666668</v>
      </c>
      <c r="T51" s="46">
        <f t="shared" si="9"/>
        <v>1.3412217423342671E-4</v>
      </c>
      <c r="V51" s="23">
        <f>+claims!D51</f>
        <v>0</v>
      </c>
      <c r="W51" s="23">
        <f>+claims!E51</f>
        <v>0</v>
      </c>
      <c r="X51" s="23">
        <f>+claims!F51</f>
        <v>0</v>
      </c>
      <c r="Z51" s="46">
        <f t="shared" si="5"/>
        <v>0</v>
      </c>
      <c r="AA51" s="46">
        <f t="shared" si="6"/>
        <v>0</v>
      </c>
      <c r="AB51" s="46">
        <f t="shared" si="8"/>
        <v>0</v>
      </c>
      <c r="AD51" s="46">
        <f t="shared" si="7"/>
        <v>0</v>
      </c>
    </row>
    <row r="52" spans="1:30">
      <c r="A52" t="s">
        <v>77</v>
      </c>
      <c r="B52" t="s">
        <v>78</v>
      </c>
      <c r="C52" s="75">
        <v>10.199999999999999</v>
      </c>
      <c r="D52" s="5">
        <v>9.8000000000000007</v>
      </c>
      <c r="E52" s="5">
        <v>8.6999999999999993</v>
      </c>
      <c r="F52" s="5">
        <v>8.9</v>
      </c>
      <c r="G52" s="32">
        <f t="shared" si="0"/>
        <v>9.4</v>
      </c>
      <c r="H52" s="75">
        <v>8.1999999999999993</v>
      </c>
      <c r="I52" s="5">
        <v>9.9</v>
      </c>
      <c r="J52" s="5">
        <v>10.1</v>
      </c>
      <c r="K52" s="5">
        <v>12</v>
      </c>
      <c r="L52" s="32">
        <f t="shared" si="1"/>
        <v>10.050000000000001</v>
      </c>
      <c r="M52" s="75">
        <v>12.1</v>
      </c>
      <c r="N52" s="5">
        <v>11.5</v>
      </c>
      <c r="O52" s="5">
        <v>11</v>
      </c>
      <c r="P52" s="5">
        <v>11</v>
      </c>
      <c r="Q52" s="32">
        <f t="shared" si="2"/>
        <v>11.4</v>
      </c>
      <c r="R52" s="16">
        <f t="shared" si="3"/>
        <v>10.616666666666667</v>
      </c>
      <c r="T52" s="46">
        <f t="shared" si="9"/>
        <v>5.6580016547478682E-5</v>
      </c>
      <c r="V52" s="23">
        <f>+claims!D52</f>
        <v>0</v>
      </c>
      <c r="W52" s="23">
        <f>+claims!E52</f>
        <v>0</v>
      </c>
      <c r="X52" s="23">
        <f>+claims!F52</f>
        <v>0</v>
      </c>
      <c r="Z52" s="46">
        <f t="shared" si="5"/>
        <v>0</v>
      </c>
      <c r="AA52" s="46">
        <f t="shared" si="6"/>
        <v>0</v>
      </c>
      <c r="AB52" s="46">
        <f t="shared" si="8"/>
        <v>0</v>
      </c>
      <c r="AD52" s="46">
        <f t="shared" si="7"/>
        <v>0</v>
      </c>
    </row>
    <row r="53" spans="1:30">
      <c r="A53" t="s">
        <v>79</v>
      </c>
      <c r="B53" t="s">
        <v>80</v>
      </c>
      <c r="C53" s="75">
        <v>112.1</v>
      </c>
      <c r="D53" s="5">
        <v>111.7</v>
      </c>
      <c r="E53" s="5">
        <v>111.8</v>
      </c>
      <c r="F53" s="5">
        <v>109</v>
      </c>
      <c r="G53" s="32">
        <f t="shared" si="0"/>
        <v>111.15</v>
      </c>
      <c r="H53" s="75">
        <v>106.3</v>
      </c>
      <c r="I53" s="5">
        <v>106</v>
      </c>
      <c r="J53" s="5">
        <v>107</v>
      </c>
      <c r="K53" s="5">
        <v>108.9</v>
      </c>
      <c r="L53" s="32">
        <f t="shared" si="1"/>
        <v>107.05000000000001</v>
      </c>
      <c r="M53" s="75">
        <v>109.6</v>
      </c>
      <c r="N53" s="5">
        <v>113.9</v>
      </c>
      <c r="O53" s="5">
        <v>111.3</v>
      </c>
      <c r="P53" s="5">
        <v>109.9</v>
      </c>
      <c r="Q53" s="32">
        <f t="shared" si="2"/>
        <v>111.17500000000001</v>
      </c>
      <c r="R53" s="16">
        <f t="shared" si="3"/>
        <v>109.79583333333335</v>
      </c>
      <c r="T53" s="46">
        <f t="shared" si="9"/>
        <v>5.851412935803025E-4</v>
      </c>
      <c r="V53" s="23">
        <f>+claims!D53</f>
        <v>0</v>
      </c>
      <c r="W53" s="23">
        <f>+claims!E53</f>
        <v>0</v>
      </c>
      <c r="X53" s="23">
        <f>+claims!F53</f>
        <v>0</v>
      </c>
      <c r="Z53" s="46">
        <f t="shared" si="5"/>
        <v>0</v>
      </c>
      <c r="AA53" s="46">
        <f t="shared" si="6"/>
        <v>0</v>
      </c>
      <c r="AB53" s="46">
        <f t="shared" si="8"/>
        <v>0</v>
      </c>
      <c r="AD53" s="46">
        <f t="shared" si="7"/>
        <v>0</v>
      </c>
    </row>
    <row r="54" spans="1:30">
      <c r="A54" t="s">
        <v>81</v>
      </c>
      <c r="B54" t="s">
        <v>493</v>
      </c>
      <c r="C54" s="75">
        <v>305.39999999999998</v>
      </c>
      <c r="D54" s="5">
        <v>304.10000000000002</v>
      </c>
      <c r="E54" s="5">
        <v>298.39999999999998</v>
      </c>
      <c r="F54" s="5">
        <v>289.7</v>
      </c>
      <c r="G54" s="32">
        <f t="shared" si="0"/>
        <v>299.39999999999998</v>
      </c>
      <c r="H54" s="75">
        <v>287.3</v>
      </c>
      <c r="I54" s="5">
        <v>294.39999999999998</v>
      </c>
      <c r="J54" s="5">
        <v>300</v>
      </c>
      <c r="K54" s="5">
        <v>301.2</v>
      </c>
      <c r="L54" s="32">
        <f t="shared" si="1"/>
        <v>295.72500000000002</v>
      </c>
      <c r="M54" s="75">
        <v>298.7</v>
      </c>
      <c r="N54" s="5">
        <v>299</v>
      </c>
      <c r="O54" s="5">
        <v>293.7</v>
      </c>
      <c r="P54" s="5">
        <v>294.60000000000002</v>
      </c>
      <c r="Q54" s="32">
        <f t="shared" si="2"/>
        <v>296.5</v>
      </c>
      <c r="R54" s="16">
        <f t="shared" si="3"/>
        <v>296.72499999999997</v>
      </c>
      <c r="T54" s="46">
        <f t="shared" si="9"/>
        <v>1.5813537277912662E-3</v>
      </c>
      <c r="V54" s="23">
        <f>+claims!D54</f>
        <v>3</v>
      </c>
      <c r="W54" s="23">
        <f>+claims!E54</f>
        <v>1</v>
      </c>
      <c r="X54" s="23">
        <f>+claims!F54</f>
        <v>3</v>
      </c>
      <c r="Z54" s="46">
        <f t="shared" si="5"/>
        <v>1.0020040080160322E-2</v>
      </c>
      <c r="AA54" s="46">
        <f t="shared" si="6"/>
        <v>3.3815199932369596E-3</v>
      </c>
      <c r="AB54" s="46">
        <f t="shared" si="8"/>
        <v>1.0118043844856661E-2</v>
      </c>
      <c r="AD54" s="46">
        <f t="shared" si="7"/>
        <v>7.8562019335340367E-3</v>
      </c>
    </row>
    <row r="55" spans="1:30">
      <c r="A55" t="s">
        <v>82</v>
      </c>
      <c r="B55" t="s">
        <v>83</v>
      </c>
      <c r="C55" s="75">
        <v>7</v>
      </c>
      <c r="D55" s="5">
        <v>7</v>
      </c>
      <c r="E55" s="5">
        <v>7</v>
      </c>
      <c r="F55" s="5">
        <v>6</v>
      </c>
      <c r="G55" s="32">
        <f t="shared" si="0"/>
        <v>6.75</v>
      </c>
      <c r="H55" s="75">
        <v>7</v>
      </c>
      <c r="I55" s="5">
        <v>7</v>
      </c>
      <c r="J55" s="5">
        <v>7</v>
      </c>
      <c r="K55" s="5">
        <v>7</v>
      </c>
      <c r="L55" s="32">
        <f t="shared" si="1"/>
        <v>7</v>
      </c>
      <c r="M55" s="75">
        <v>7</v>
      </c>
      <c r="N55" s="5">
        <v>7</v>
      </c>
      <c r="O55" s="5">
        <v>7</v>
      </c>
      <c r="P55" s="5">
        <v>7</v>
      </c>
      <c r="Q55" s="32">
        <f t="shared" si="2"/>
        <v>7</v>
      </c>
      <c r="R55" s="16">
        <f t="shared" si="3"/>
        <v>6.958333333333333</v>
      </c>
      <c r="T55" s="46">
        <f t="shared" si="9"/>
        <v>3.7083448836063338E-5</v>
      </c>
      <c r="V55" s="23">
        <f>+claims!D55</f>
        <v>0</v>
      </c>
      <c r="W55" s="23">
        <f>+claims!E55</f>
        <v>0</v>
      </c>
      <c r="X55" s="23">
        <f>+claims!F55</f>
        <v>0</v>
      </c>
      <c r="Z55" s="46">
        <f t="shared" si="5"/>
        <v>0</v>
      </c>
      <c r="AA55" s="46">
        <f t="shared" si="6"/>
        <v>0</v>
      </c>
      <c r="AB55" s="46">
        <f t="shared" si="8"/>
        <v>0</v>
      </c>
      <c r="AD55" s="46">
        <f t="shared" si="7"/>
        <v>0</v>
      </c>
    </row>
    <row r="56" spans="1:30">
      <c r="A56" t="s">
        <v>84</v>
      </c>
      <c r="B56" s="31" t="s">
        <v>554</v>
      </c>
      <c r="C56" s="75">
        <v>523</v>
      </c>
      <c r="D56" s="5">
        <v>517</v>
      </c>
      <c r="E56" s="5">
        <v>510</v>
      </c>
      <c r="F56" s="5">
        <v>510.4</v>
      </c>
      <c r="G56" s="32">
        <f t="shared" si="0"/>
        <v>515.1</v>
      </c>
      <c r="H56" s="75">
        <v>510.8</v>
      </c>
      <c r="I56" s="5">
        <v>525.79999999999995</v>
      </c>
      <c r="J56" s="5">
        <v>535.79999999999995</v>
      </c>
      <c r="K56" s="5">
        <v>543.4</v>
      </c>
      <c r="L56" s="32">
        <f t="shared" si="1"/>
        <v>528.94999999999993</v>
      </c>
      <c r="M56" s="75">
        <v>514.79999999999995</v>
      </c>
      <c r="N56" s="5">
        <v>511.8</v>
      </c>
      <c r="O56" s="5">
        <v>502.5</v>
      </c>
      <c r="P56" s="5">
        <v>500.5</v>
      </c>
      <c r="Q56" s="32">
        <f t="shared" si="2"/>
        <v>507.4</v>
      </c>
      <c r="R56" s="16">
        <f t="shared" si="3"/>
        <v>515.86666666666667</v>
      </c>
      <c r="T56" s="46">
        <f t="shared" si="9"/>
        <v>2.7492381038894194E-3</v>
      </c>
      <c r="V56" s="23">
        <f>+claims!D56</f>
        <v>71</v>
      </c>
      <c r="W56" s="23">
        <f>+claims!E56</f>
        <v>85</v>
      </c>
      <c r="X56" s="23">
        <f>+claims!F56</f>
        <v>28</v>
      </c>
      <c r="Z56" s="46">
        <f t="shared" si="5"/>
        <v>0.13783731314307901</v>
      </c>
      <c r="AA56" s="46">
        <f t="shared" si="6"/>
        <v>0.16069571793175161</v>
      </c>
      <c r="AB56" s="46">
        <f t="shared" si="8"/>
        <v>5.5183287347260544E-2</v>
      </c>
      <c r="AD56" s="46">
        <f t="shared" si="7"/>
        <v>0.10412976850806065</v>
      </c>
    </row>
    <row r="57" spans="1:30">
      <c r="A57" t="s">
        <v>85</v>
      </c>
      <c r="B57" t="s">
        <v>86</v>
      </c>
      <c r="C57" s="75">
        <v>375</v>
      </c>
      <c r="D57" s="5">
        <v>398</v>
      </c>
      <c r="E57" s="5">
        <v>389</v>
      </c>
      <c r="F57" s="5">
        <v>385</v>
      </c>
      <c r="G57" s="32">
        <f t="shared" si="0"/>
        <v>386.75</v>
      </c>
      <c r="H57" s="75">
        <v>385</v>
      </c>
      <c r="I57" s="5">
        <v>401</v>
      </c>
      <c r="J57" s="5">
        <v>388</v>
      </c>
      <c r="K57" s="5">
        <v>403</v>
      </c>
      <c r="L57" s="32">
        <f t="shared" si="1"/>
        <v>394.25</v>
      </c>
      <c r="M57" s="75">
        <v>386</v>
      </c>
      <c r="N57" s="5">
        <v>408</v>
      </c>
      <c r="O57" s="5">
        <v>405</v>
      </c>
      <c r="P57" s="5">
        <v>406</v>
      </c>
      <c r="Q57" s="32">
        <f t="shared" si="2"/>
        <v>401.25</v>
      </c>
      <c r="R57" s="16">
        <f t="shared" si="3"/>
        <v>396.5</v>
      </c>
      <c r="T57" s="46">
        <f t="shared" si="9"/>
        <v>2.1130904139160405E-3</v>
      </c>
      <c r="V57" s="23">
        <f>+claims!D57</f>
        <v>3</v>
      </c>
      <c r="W57" s="23">
        <f>+claims!E57</f>
        <v>4</v>
      </c>
      <c r="X57" s="23">
        <f>+claims!F57</f>
        <v>4</v>
      </c>
      <c r="Z57" s="46">
        <f t="shared" si="5"/>
        <v>7.7569489334195219E-3</v>
      </c>
      <c r="AA57" s="46">
        <f t="shared" si="6"/>
        <v>1.0145846544071021E-2</v>
      </c>
      <c r="AB57" s="46">
        <f t="shared" si="8"/>
        <v>9.9688473520249225E-3</v>
      </c>
      <c r="AD57" s="46">
        <f t="shared" si="7"/>
        <v>9.6591973462727219E-3</v>
      </c>
    </row>
    <row r="58" spans="1:30">
      <c r="A58" t="s">
        <v>87</v>
      </c>
      <c r="B58" t="s">
        <v>88</v>
      </c>
      <c r="C58" s="75">
        <v>9613.5</v>
      </c>
      <c r="D58" s="5">
        <v>9740.7999999999993</v>
      </c>
      <c r="E58" s="5">
        <v>9860.7999999999993</v>
      </c>
      <c r="F58" s="5">
        <v>9885.5</v>
      </c>
      <c r="G58" s="32">
        <f t="shared" si="0"/>
        <v>9775.15</v>
      </c>
      <c r="H58" s="75">
        <v>9762.2000000000007</v>
      </c>
      <c r="I58" s="5">
        <v>9722.9</v>
      </c>
      <c r="J58" s="5">
        <v>9707.1</v>
      </c>
      <c r="K58" s="5">
        <v>9692</v>
      </c>
      <c r="L58" s="32">
        <f t="shared" si="1"/>
        <v>9721.0499999999993</v>
      </c>
      <c r="M58" s="75">
        <v>9545</v>
      </c>
      <c r="N58" s="5">
        <v>9549.2999999999993</v>
      </c>
      <c r="O58" s="5">
        <v>9580.7000000000007</v>
      </c>
      <c r="P58" s="5">
        <v>9763.6</v>
      </c>
      <c r="Q58" s="32">
        <f t="shared" si="2"/>
        <v>9609.65</v>
      </c>
      <c r="R58" s="16">
        <f t="shared" si="3"/>
        <v>9674.3666666666668</v>
      </c>
      <c r="T58" s="46">
        <f t="shared" si="9"/>
        <v>5.1558162582704188E-2</v>
      </c>
      <c r="V58" s="23">
        <f>+claims!D58</f>
        <v>666</v>
      </c>
      <c r="W58" s="23">
        <f>+claims!E58</f>
        <v>500</v>
      </c>
      <c r="X58" s="23">
        <f>+claims!F58</f>
        <v>465</v>
      </c>
      <c r="Z58" s="46">
        <f t="shared" si="5"/>
        <v>6.813194682434541E-2</v>
      </c>
      <c r="AA58" s="46">
        <f t="shared" si="6"/>
        <v>5.1434772992629399E-2</v>
      </c>
      <c r="AB58" s="46">
        <f t="shared" si="8"/>
        <v>4.8388859115576534E-2</v>
      </c>
      <c r="AD58" s="46">
        <f t="shared" si="7"/>
        <v>5.2694678359388965E-2</v>
      </c>
    </row>
    <row r="59" spans="1:30">
      <c r="A59" t="s">
        <v>89</v>
      </c>
      <c r="B59" s="31" t="s">
        <v>552</v>
      </c>
      <c r="C59" s="75">
        <v>47.8</v>
      </c>
      <c r="D59" s="5">
        <v>48.5</v>
      </c>
      <c r="E59" s="5">
        <v>50.2</v>
      </c>
      <c r="F59" s="5">
        <v>51</v>
      </c>
      <c r="G59" s="32">
        <f t="shared" si="0"/>
        <v>49.375</v>
      </c>
      <c r="H59" s="75">
        <v>51.2</v>
      </c>
      <c r="I59" s="5">
        <v>50.7</v>
      </c>
      <c r="J59" s="5">
        <v>50.4</v>
      </c>
      <c r="K59" s="5">
        <v>52</v>
      </c>
      <c r="L59" s="32">
        <f t="shared" si="1"/>
        <v>51.075000000000003</v>
      </c>
      <c r="M59" s="75">
        <v>50.4</v>
      </c>
      <c r="N59" s="5">
        <v>53.2</v>
      </c>
      <c r="O59" s="5">
        <v>54.3</v>
      </c>
      <c r="P59" s="5">
        <v>55.1</v>
      </c>
      <c r="Q59" s="32">
        <f t="shared" si="2"/>
        <v>53.249999999999993</v>
      </c>
      <c r="R59" s="16">
        <f t="shared" si="3"/>
        <v>51.879166666666663</v>
      </c>
      <c r="T59" s="46">
        <f t="shared" si="9"/>
        <v>2.7648264757953572E-4</v>
      </c>
      <c r="V59" s="23">
        <f>+claims!D59</f>
        <v>1</v>
      </c>
      <c r="W59" s="23">
        <f>+claims!E59</f>
        <v>0</v>
      </c>
      <c r="X59" s="23">
        <f>+claims!F59</f>
        <v>0</v>
      </c>
      <c r="Z59" s="46">
        <f t="shared" si="5"/>
        <v>0.01</v>
      </c>
      <c r="AA59" s="46">
        <f t="shared" si="6"/>
        <v>0</v>
      </c>
      <c r="AB59" s="46">
        <f t="shared" si="8"/>
        <v>0</v>
      </c>
      <c r="AD59" s="46">
        <f t="shared" si="7"/>
        <v>1.6666666666666668E-3</v>
      </c>
    </row>
    <row r="60" spans="1:30">
      <c r="A60" t="s">
        <v>90</v>
      </c>
      <c r="B60" t="s">
        <v>91</v>
      </c>
      <c r="C60" s="75">
        <v>15.4</v>
      </c>
      <c r="D60" s="5">
        <v>14.8</v>
      </c>
      <c r="E60" s="5">
        <v>14.9</v>
      </c>
      <c r="F60" s="5">
        <v>13.4</v>
      </c>
      <c r="G60" s="32">
        <f t="shared" si="0"/>
        <v>14.625</v>
      </c>
      <c r="H60" s="75">
        <v>19</v>
      </c>
      <c r="I60" s="5">
        <v>19</v>
      </c>
      <c r="J60" s="5">
        <v>18</v>
      </c>
      <c r="K60" s="5">
        <v>19</v>
      </c>
      <c r="L60" s="32">
        <f t="shared" si="1"/>
        <v>18.75</v>
      </c>
      <c r="M60" s="75">
        <v>21</v>
      </c>
      <c r="N60" s="5">
        <v>21.5</v>
      </c>
      <c r="O60" s="5">
        <v>20</v>
      </c>
      <c r="P60" s="5">
        <v>22</v>
      </c>
      <c r="Q60" s="32">
        <f t="shared" si="2"/>
        <v>21.125</v>
      </c>
      <c r="R60" s="16">
        <f t="shared" si="3"/>
        <v>19.25</v>
      </c>
      <c r="T60" s="46">
        <f t="shared" si="9"/>
        <v>1.0259013989378002E-4</v>
      </c>
      <c r="V60" s="23">
        <f>+claims!D60</f>
        <v>0</v>
      </c>
      <c r="W60" s="23">
        <f>+claims!E60</f>
        <v>1</v>
      </c>
      <c r="X60" s="23">
        <f>+claims!F60</f>
        <v>0</v>
      </c>
      <c r="Z60" s="46">
        <f t="shared" si="5"/>
        <v>0</v>
      </c>
      <c r="AA60" s="46">
        <f t="shared" si="6"/>
        <v>0.01</v>
      </c>
      <c r="AB60" s="46">
        <f t="shared" si="8"/>
        <v>0</v>
      </c>
      <c r="AD60" s="46">
        <f t="shared" si="7"/>
        <v>3.3333333333333335E-3</v>
      </c>
    </row>
    <row r="61" spans="1:30">
      <c r="A61" t="s">
        <v>92</v>
      </c>
      <c r="B61" t="s">
        <v>93</v>
      </c>
      <c r="C61" s="75">
        <v>29.6</v>
      </c>
      <c r="D61" s="5">
        <v>28.8</v>
      </c>
      <c r="E61" s="5">
        <v>30</v>
      </c>
      <c r="F61" s="5">
        <v>29.2</v>
      </c>
      <c r="G61" s="32">
        <f t="shared" si="0"/>
        <v>29.400000000000002</v>
      </c>
      <c r="H61" s="75">
        <v>29.9</v>
      </c>
      <c r="I61" s="5">
        <v>28.3</v>
      </c>
      <c r="J61" s="5">
        <v>27.7</v>
      </c>
      <c r="K61" s="5">
        <v>27.7</v>
      </c>
      <c r="L61" s="32">
        <f t="shared" si="1"/>
        <v>28.400000000000002</v>
      </c>
      <c r="M61" s="75">
        <v>29.1</v>
      </c>
      <c r="N61" s="5">
        <v>28.5</v>
      </c>
      <c r="O61" s="5">
        <v>28.9</v>
      </c>
      <c r="P61" s="5">
        <v>29</v>
      </c>
      <c r="Q61" s="32">
        <f t="shared" si="2"/>
        <v>28.875</v>
      </c>
      <c r="R61" s="16">
        <f t="shared" si="3"/>
        <v>28.804166666666664</v>
      </c>
      <c r="T61" s="46">
        <f t="shared" si="9"/>
        <v>1.5350771365491369E-4</v>
      </c>
      <c r="V61" s="23">
        <f>+claims!D61</f>
        <v>0</v>
      </c>
      <c r="W61" s="23">
        <f>+claims!E61</f>
        <v>0</v>
      </c>
      <c r="X61" s="23">
        <f>+claims!F61</f>
        <v>0</v>
      </c>
      <c r="Z61" s="46">
        <f t="shared" si="5"/>
        <v>0</v>
      </c>
      <c r="AA61" s="46">
        <f t="shared" si="6"/>
        <v>0</v>
      </c>
      <c r="AB61" s="46">
        <f t="shared" si="8"/>
        <v>0</v>
      </c>
      <c r="AD61" s="46">
        <f t="shared" si="7"/>
        <v>0</v>
      </c>
    </row>
    <row r="62" spans="1:30">
      <c r="A62" t="s">
        <v>485</v>
      </c>
      <c r="B62" t="s">
        <v>486</v>
      </c>
      <c r="C62" s="75">
        <v>157.5</v>
      </c>
      <c r="D62" s="5">
        <v>154.69999999999999</v>
      </c>
      <c r="E62" s="5">
        <v>148.69999999999999</v>
      </c>
      <c r="F62" s="5">
        <v>142.69999999999999</v>
      </c>
      <c r="G62" s="32">
        <f t="shared" si="0"/>
        <v>150.89999999999998</v>
      </c>
      <c r="H62" s="75">
        <v>146.1</v>
      </c>
      <c r="I62" s="5">
        <v>152.1</v>
      </c>
      <c r="J62" s="5">
        <v>149.6</v>
      </c>
      <c r="K62" s="5">
        <v>146.1</v>
      </c>
      <c r="L62" s="32">
        <f t="shared" si="1"/>
        <v>148.47499999999999</v>
      </c>
      <c r="M62" s="75">
        <v>143</v>
      </c>
      <c r="N62" s="5">
        <v>144.9</v>
      </c>
      <c r="O62" s="5">
        <v>146.69999999999999</v>
      </c>
      <c r="P62" s="5">
        <v>148.4</v>
      </c>
      <c r="Q62" s="32">
        <f t="shared" si="2"/>
        <v>145.75</v>
      </c>
      <c r="R62" s="16">
        <f t="shared" si="3"/>
        <v>147.51666666666665</v>
      </c>
      <c r="T62" s="46">
        <f t="shared" si="9"/>
        <v>7.8616911532454275E-4</v>
      </c>
      <c r="V62" s="23">
        <f>+claims!D62</f>
        <v>6</v>
      </c>
      <c r="W62" s="23">
        <f>+claims!E62</f>
        <v>2</v>
      </c>
      <c r="X62" s="23">
        <f>+claims!F62</f>
        <v>0</v>
      </c>
      <c r="Z62" s="46">
        <f t="shared" si="5"/>
        <v>3.9761431411530823E-2</v>
      </c>
      <c r="AA62" s="46">
        <f t="shared" si="6"/>
        <v>1.3470281192119887E-2</v>
      </c>
      <c r="AB62" s="46">
        <f t="shared" si="8"/>
        <v>0</v>
      </c>
      <c r="AD62" s="46">
        <f t="shared" si="7"/>
        <v>1.1116998965961767E-2</v>
      </c>
    </row>
    <row r="63" spans="1:30">
      <c r="A63" t="s">
        <v>94</v>
      </c>
      <c r="B63" t="s">
        <v>487</v>
      </c>
      <c r="C63" s="75">
        <v>50.2</v>
      </c>
      <c r="D63" s="5">
        <v>53.5</v>
      </c>
      <c r="E63" s="5">
        <v>54.4</v>
      </c>
      <c r="F63" s="5">
        <v>54</v>
      </c>
      <c r="G63" s="32">
        <f t="shared" si="0"/>
        <v>53.024999999999999</v>
      </c>
      <c r="H63" s="75">
        <v>53.4</v>
      </c>
      <c r="I63" s="5">
        <v>54</v>
      </c>
      <c r="J63" s="5">
        <v>54.4</v>
      </c>
      <c r="K63" s="5">
        <v>51.2</v>
      </c>
      <c r="L63" s="32">
        <f t="shared" si="1"/>
        <v>53.25</v>
      </c>
      <c r="M63" s="75">
        <v>49.3</v>
      </c>
      <c r="N63" s="5">
        <v>48.3</v>
      </c>
      <c r="O63" s="5">
        <v>51</v>
      </c>
      <c r="P63" s="5">
        <v>50.7</v>
      </c>
      <c r="Q63" s="32">
        <f t="shared" si="2"/>
        <v>49.825000000000003</v>
      </c>
      <c r="R63" s="16">
        <f t="shared" si="3"/>
        <v>51.5</v>
      </c>
      <c r="T63" s="46">
        <f t="shared" si="9"/>
        <v>2.7446193270284008E-4</v>
      </c>
      <c r="V63" s="23">
        <f>+claims!D63</f>
        <v>1</v>
      </c>
      <c r="W63" s="23">
        <f>+claims!E63</f>
        <v>0</v>
      </c>
      <c r="X63" s="23">
        <f>+claims!F63</f>
        <v>0</v>
      </c>
      <c r="Z63" s="46">
        <f t="shared" si="5"/>
        <v>0.01</v>
      </c>
      <c r="AA63" s="46">
        <f t="shared" si="6"/>
        <v>0</v>
      </c>
      <c r="AB63" s="46">
        <f t="shared" si="8"/>
        <v>0</v>
      </c>
      <c r="AD63" s="46">
        <f t="shared" si="7"/>
        <v>1.6666666666666668E-3</v>
      </c>
    </row>
    <row r="64" spans="1:30">
      <c r="A64" t="s">
        <v>95</v>
      </c>
      <c r="B64" t="s">
        <v>96</v>
      </c>
      <c r="C64" s="75">
        <v>182.4</v>
      </c>
      <c r="D64" s="5">
        <v>178.8</v>
      </c>
      <c r="E64" s="5">
        <v>173.7</v>
      </c>
      <c r="F64" s="5">
        <v>178.3</v>
      </c>
      <c r="G64" s="32">
        <f t="shared" si="0"/>
        <v>178.3</v>
      </c>
      <c r="H64" s="75">
        <v>176.4</v>
      </c>
      <c r="I64" s="5">
        <v>174.8</v>
      </c>
      <c r="J64" s="5">
        <v>170.7</v>
      </c>
      <c r="K64" s="5">
        <v>175</v>
      </c>
      <c r="L64" s="32">
        <f t="shared" si="1"/>
        <v>174.22500000000002</v>
      </c>
      <c r="M64" s="75">
        <v>172.4</v>
      </c>
      <c r="N64" s="5">
        <v>171.9</v>
      </c>
      <c r="O64" s="5">
        <v>174.2</v>
      </c>
      <c r="P64" s="5">
        <v>176.8</v>
      </c>
      <c r="Q64" s="32">
        <f t="shared" si="2"/>
        <v>173.82499999999999</v>
      </c>
      <c r="R64" s="16">
        <f t="shared" si="3"/>
        <v>174.70416666666665</v>
      </c>
      <c r="T64" s="46">
        <f t="shared" si="9"/>
        <v>9.3106103368101778E-4</v>
      </c>
      <c r="V64" s="23">
        <f>+claims!D64</f>
        <v>1</v>
      </c>
      <c r="W64" s="23">
        <f>+claims!E64</f>
        <v>3</v>
      </c>
      <c r="X64" s="23">
        <f>+claims!F64</f>
        <v>2</v>
      </c>
      <c r="Z64" s="46">
        <f t="shared" si="5"/>
        <v>5.6085249579360622E-3</v>
      </c>
      <c r="AA64" s="46">
        <f t="shared" si="6"/>
        <v>1.721911321566939E-2</v>
      </c>
      <c r="AB64" s="46">
        <f t="shared" si="8"/>
        <v>1.1505824823817058E-2</v>
      </c>
      <c r="AD64" s="46">
        <f t="shared" si="7"/>
        <v>1.242737097678767E-2</v>
      </c>
    </row>
    <row r="65" spans="1:30">
      <c r="A65" t="s">
        <v>97</v>
      </c>
      <c r="B65" t="s">
        <v>98</v>
      </c>
      <c r="C65" s="75">
        <v>429.2</v>
      </c>
      <c r="D65" s="5">
        <v>441.3</v>
      </c>
      <c r="E65" s="5">
        <v>437.4</v>
      </c>
      <c r="F65" s="5">
        <v>425.6</v>
      </c>
      <c r="G65" s="32">
        <f t="shared" si="0"/>
        <v>433.375</v>
      </c>
      <c r="H65" s="75">
        <v>430.2</v>
      </c>
      <c r="I65" s="5">
        <v>443.3</v>
      </c>
      <c r="J65" s="5">
        <v>450.4</v>
      </c>
      <c r="K65" s="5">
        <v>452.3</v>
      </c>
      <c r="L65" s="32">
        <f t="shared" si="1"/>
        <v>444.05</v>
      </c>
      <c r="M65" s="75">
        <v>456.6</v>
      </c>
      <c r="N65" s="5">
        <v>457.3</v>
      </c>
      <c r="O65" s="5">
        <v>462</v>
      </c>
      <c r="P65" s="5">
        <v>463.7</v>
      </c>
      <c r="Q65" s="32">
        <f t="shared" si="2"/>
        <v>459.90000000000003</v>
      </c>
      <c r="R65" s="16">
        <f t="shared" si="3"/>
        <v>450.19583333333338</v>
      </c>
      <c r="T65" s="46">
        <f t="shared" si="9"/>
        <v>2.3992547283773272E-3</v>
      </c>
      <c r="V65" s="23">
        <f>+claims!D65</f>
        <v>2</v>
      </c>
      <c r="W65" s="23">
        <f>+claims!E65</f>
        <v>3</v>
      </c>
      <c r="X65" s="23">
        <f>+claims!F65</f>
        <v>3</v>
      </c>
      <c r="Z65" s="46">
        <f t="shared" si="5"/>
        <v>4.614940871070089E-3</v>
      </c>
      <c r="AA65" s="46">
        <f t="shared" si="6"/>
        <v>6.755995946402432E-3</v>
      </c>
      <c r="AB65" s="46">
        <f t="shared" si="8"/>
        <v>6.5231572080887146E-3</v>
      </c>
      <c r="AD65" s="46">
        <f t="shared" si="7"/>
        <v>6.2827340646901828E-3</v>
      </c>
    </row>
    <row r="66" spans="1:30">
      <c r="A66" t="s">
        <v>99</v>
      </c>
      <c r="B66" t="s">
        <v>100</v>
      </c>
      <c r="C66" s="75">
        <v>1364.6999999999998</v>
      </c>
      <c r="D66" s="5">
        <v>1362.6</v>
      </c>
      <c r="E66" s="5">
        <v>1333.3</v>
      </c>
      <c r="F66" s="5">
        <v>1299.7</v>
      </c>
      <c r="G66" s="32">
        <f t="shared" si="0"/>
        <v>1340.0749999999998</v>
      </c>
      <c r="H66" s="75">
        <v>1295.3</v>
      </c>
      <c r="I66" s="5">
        <v>1296.5</v>
      </c>
      <c r="J66" s="5">
        <v>1299.3999999999999</v>
      </c>
      <c r="K66" s="5">
        <v>1287.2</v>
      </c>
      <c r="L66" s="32">
        <f t="shared" si="1"/>
        <v>1294.5999999999999</v>
      </c>
      <c r="M66" s="75">
        <v>1266.8999999999999</v>
      </c>
      <c r="N66" s="5">
        <v>1276.5</v>
      </c>
      <c r="O66" s="5">
        <v>1275.4000000000001</v>
      </c>
      <c r="P66" s="5">
        <v>1265.3000000000002</v>
      </c>
      <c r="Q66" s="32">
        <f t="shared" si="2"/>
        <v>1271.0250000000001</v>
      </c>
      <c r="R66" s="16">
        <f t="shared" si="3"/>
        <v>1290.3916666666667</v>
      </c>
      <c r="T66" s="46">
        <f t="shared" si="9"/>
        <v>6.8769590442130544E-3</v>
      </c>
      <c r="V66" s="23">
        <f>+claims!D66</f>
        <v>11</v>
      </c>
      <c r="W66" s="23">
        <f>+claims!E66</f>
        <v>9</v>
      </c>
      <c r="X66" s="23">
        <f>+claims!F66</f>
        <v>10</v>
      </c>
      <c r="Z66" s="46">
        <f t="shared" si="5"/>
        <v>8.2084957931459063E-3</v>
      </c>
      <c r="AA66" s="46">
        <f t="shared" si="6"/>
        <v>6.9519542715896811E-3</v>
      </c>
      <c r="AB66" s="46">
        <f t="shared" si="8"/>
        <v>7.8676658602309154E-3</v>
      </c>
      <c r="AD66" s="46">
        <f t="shared" si="7"/>
        <v>7.6192336528363358E-3</v>
      </c>
    </row>
    <row r="67" spans="1:30">
      <c r="A67" t="s">
        <v>101</v>
      </c>
      <c r="B67" t="s">
        <v>529</v>
      </c>
      <c r="C67" s="75">
        <v>675.2</v>
      </c>
      <c r="D67" s="5">
        <v>680</v>
      </c>
      <c r="E67" s="5">
        <v>683</v>
      </c>
      <c r="F67" s="5">
        <v>689</v>
      </c>
      <c r="G67" s="32">
        <f t="shared" si="0"/>
        <v>681.8</v>
      </c>
      <c r="H67" s="75">
        <v>699.7</v>
      </c>
      <c r="I67" s="5">
        <v>736</v>
      </c>
      <c r="J67" s="5">
        <v>735.4</v>
      </c>
      <c r="K67" s="5">
        <v>744.7</v>
      </c>
      <c r="L67" s="32">
        <f t="shared" si="1"/>
        <v>728.95</v>
      </c>
      <c r="M67" s="75">
        <v>745.2</v>
      </c>
      <c r="N67" s="5">
        <v>757.2</v>
      </c>
      <c r="O67" s="5">
        <v>767.2</v>
      </c>
      <c r="P67" s="5">
        <v>795.1</v>
      </c>
      <c r="Q67" s="32">
        <f t="shared" si="2"/>
        <v>766.17500000000007</v>
      </c>
      <c r="R67" s="16">
        <f t="shared" si="3"/>
        <v>739.70416666666677</v>
      </c>
      <c r="T67" s="46">
        <f t="shared" si="9"/>
        <v>3.9421482565374193E-3</v>
      </c>
      <c r="V67" s="23">
        <f>+claims!D67</f>
        <v>7</v>
      </c>
      <c r="W67" s="23">
        <f>+claims!E67</f>
        <v>4</v>
      </c>
      <c r="X67" s="23">
        <f>+claims!F67</f>
        <v>2</v>
      </c>
      <c r="Z67" s="46">
        <f t="shared" si="5"/>
        <v>1.0266940451745381E-2</v>
      </c>
      <c r="AA67" s="46">
        <f t="shared" si="6"/>
        <v>5.4873448110295629E-3</v>
      </c>
      <c r="AB67" s="46">
        <f t="shared" si="8"/>
        <v>2.6103696936078569E-3</v>
      </c>
      <c r="AD67" s="46">
        <f t="shared" si="7"/>
        <v>4.8454565257713472E-3</v>
      </c>
    </row>
    <row r="68" spans="1:30">
      <c r="A68" t="s">
        <v>102</v>
      </c>
      <c r="B68" t="s">
        <v>103</v>
      </c>
      <c r="C68" s="75">
        <v>28.5</v>
      </c>
      <c r="D68" s="5">
        <v>28.7</v>
      </c>
      <c r="E68" s="5">
        <v>27.7</v>
      </c>
      <c r="F68" s="5">
        <v>29.4</v>
      </c>
      <c r="G68" s="32">
        <f t="shared" si="0"/>
        <v>28.575000000000003</v>
      </c>
      <c r="H68" s="75">
        <v>24.6</v>
      </c>
      <c r="I68" s="5">
        <v>23.4</v>
      </c>
      <c r="J68" s="5">
        <v>27.4</v>
      </c>
      <c r="K68" s="5">
        <v>26.1</v>
      </c>
      <c r="L68" s="32">
        <f t="shared" si="1"/>
        <v>25.375</v>
      </c>
      <c r="M68" s="75">
        <v>25.2</v>
      </c>
      <c r="N68" s="5">
        <v>26.4</v>
      </c>
      <c r="O68" s="5">
        <v>27</v>
      </c>
      <c r="P68" s="5">
        <v>27</v>
      </c>
      <c r="Q68" s="32">
        <f t="shared" si="2"/>
        <v>26.4</v>
      </c>
      <c r="R68" s="16">
        <f t="shared" si="3"/>
        <v>26.420833333333331</v>
      </c>
      <c r="T68" s="46">
        <f t="shared" si="9"/>
        <v>1.4080607728711236E-4</v>
      </c>
      <c r="V68" s="23">
        <f>+claims!D68</f>
        <v>0</v>
      </c>
      <c r="W68" s="23">
        <f>+claims!E68</f>
        <v>0</v>
      </c>
      <c r="X68" s="23">
        <f>+claims!F68</f>
        <v>0</v>
      </c>
      <c r="Z68" s="46">
        <f t="shared" si="5"/>
        <v>0</v>
      </c>
      <c r="AA68" s="46">
        <f t="shared" si="6"/>
        <v>0</v>
      </c>
      <c r="AB68" s="46">
        <f t="shared" si="8"/>
        <v>0</v>
      </c>
      <c r="AD68" s="46">
        <f t="shared" si="7"/>
        <v>0</v>
      </c>
    </row>
    <row r="69" spans="1:30">
      <c r="A69" t="s">
        <v>104</v>
      </c>
      <c r="B69" t="s">
        <v>105</v>
      </c>
      <c r="C69" s="75">
        <v>40.200000000000003</v>
      </c>
      <c r="D69" s="5">
        <v>40.799999999999997</v>
      </c>
      <c r="E69" s="5">
        <v>40.1</v>
      </c>
      <c r="F69" s="5">
        <v>39.4</v>
      </c>
      <c r="G69" s="32">
        <f t="shared" ref="G69:G132" si="10">AVERAGE(C69:F69)</f>
        <v>40.125</v>
      </c>
      <c r="H69" s="75">
        <v>38.700000000000003</v>
      </c>
      <c r="I69" s="5">
        <v>38.5</v>
      </c>
      <c r="J69" s="5">
        <v>39.5</v>
      </c>
      <c r="K69" s="5">
        <v>40</v>
      </c>
      <c r="L69" s="32">
        <f t="shared" ref="L69:L132" si="11">AVERAGE(H69:K69)</f>
        <v>39.174999999999997</v>
      </c>
      <c r="M69" s="75">
        <v>37.6</v>
      </c>
      <c r="N69" s="5">
        <v>38.700000000000003</v>
      </c>
      <c r="O69" s="5">
        <v>37.700000000000003</v>
      </c>
      <c r="P69" s="5">
        <v>38</v>
      </c>
      <c r="Q69" s="32">
        <f t="shared" ref="Q69:Q132" si="12">AVERAGE(M69:P69)</f>
        <v>38</v>
      </c>
      <c r="R69" s="16">
        <f t="shared" ref="R69:R132" si="13">IF(G69&gt;0,(+G69+(L69*2)+(Q69*3))/6,IF(L69&gt;0,((L69*2)+(Q69*3))/5,Q69))</f>
        <v>38.74583333333333</v>
      </c>
      <c r="T69" s="46">
        <f t="shared" ref="T69:T100" si="14">+R69/$R$263</f>
        <v>2.0649041360871437E-4</v>
      </c>
      <c r="V69" s="23">
        <f>+claims!D69</f>
        <v>0</v>
      </c>
      <c r="W69" s="23">
        <f>+claims!E69</f>
        <v>0</v>
      </c>
      <c r="X69" s="23">
        <f>+claims!F69</f>
        <v>0</v>
      </c>
      <c r="Z69" s="46">
        <f t="shared" ref="Z69:Z132" si="15">IF(G69&gt;100,IF(V69&lt;1,0,+V69/G69),IF(V69&lt;1,0,+V69/100))</f>
        <v>0</v>
      </c>
      <c r="AA69" s="46">
        <f t="shared" ref="AA69:AA132" si="16">IF(L69&gt;100,IF(W69&lt;1,0,+W69/L69),IF(W69&lt;1,0,+W69/100))</f>
        <v>0</v>
      </c>
      <c r="AB69" s="46">
        <f t="shared" si="8"/>
        <v>0</v>
      </c>
      <c r="AD69" s="46">
        <f t="shared" ref="AD69:AD132" si="17">(+Z69+(AA69*2)+(AB69*3))/6</f>
        <v>0</v>
      </c>
    </row>
    <row r="70" spans="1:30">
      <c r="A70" t="s">
        <v>106</v>
      </c>
      <c r="B70" t="s">
        <v>107</v>
      </c>
      <c r="C70" s="75">
        <v>609</v>
      </c>
      <c r="D70" s="5">
        <v>602</v>
      </c>
      <c r="E70" s="5">
        <v>593</v>
      </c>
      <c r="F70" s="5">
        <v>604</v>
      </c>
      <c r="G70" s="32">
        <f t="shared" si="10"/>
        <v>602</v>
      </c>
      <c r="H70" s="75">
        <v>577</v>
      </c>
      <c r="I70" s="5">
        <v>583</v>
      </c>
      <c r="J70" s="5">
        <v>604</v>
      </c>
      <c r="K70" s="5">
        <v>590</v>
      </c>
      <c r="L70" s="32">
        <f t="shared" si="11"/>
        <v>588.5</v>
      </c>
      <c r="M70" s="75">
        <v>596</v>
      </c>
      <c r="N70" s="5">
        <v>589</v>
      </c>
      <c r="O70" s="5">
        <v>594.79999999999995</v>
      </c>
      <c r="P70" s="5">
        <v>585.20000000000005</v>
      </c>
      <c r="Q70" s="32">
        <f t="shared" si="12"/>
        <v>591.25</v>
      </c>
      <c r="R70" s="16">
        <f t="shared" si="13"/>
        <v>592.125</v>
      </c>
      <c r="T70" s="46">
        <f t="shared" si="14"/>
        <v>3.1556460563430906E-3</v>
      </c>
      <c r="V70" s="23">
        <f>+claims!D70</f>
        <v>20</v>
      </c>
      <c r="W70" s="23">
        <f>+claims!E70</f>
        <v>16</v>
      </c>
      <c r="X70" s="23">
        <f>+claims!F70</f>
        <v>8</v>
      </c>
      <c r="Z70" s="46">
        <f t="shared" si="15"/>
        <v>3.3222591362126248E-2</v>
      </c>
      <c r="AA70" s="46">
        <f t="shared" si="16"/>
        <v>2.7187765505522515E-2</v>
      </c>
      <c r="AB70" s="46">
        <f t="shared" ref="AB70:AB133" si="18">IF(Q70&gt;100,IF(X70&lt;1,0,+X70/Q70),IF(X70&lt;1,0,+X70/100))</f>
        <v>1.3530655391120507E-2</v>
      </c>
      <c r="AD70" s="46">
        <f t="shared" si="17"/>
        <v>2.1365014757755468E-2</v>
      </c>
    </row>
    <row r="71" spans="1:30">
      <c r="A71" t="s">
        <v>108</v>
      </c>
      <c r="B71" t="s">
        <v>109</v>
      </c>
      <c r="C71" s="75">
        <v>20</v>
      </c>
      <c r="D71" s="5">
        <v>20</v>
      </c>
      <c r="E71" s="5">
        <v>20</v>
      </c>
      <c r="F71" s="5">
        <v>21</v>
      </c>
      <c r="G71" s="32">
        <f t="shared" si="10"/>
        <v>20.25</v>
      </c>
      <c r="H71" s="75">
        <v>20</v>
      </c>
      <c r="I71" s="5">
        <v>20</v>
      </c>
      <c r="J71" s="5">
        <v>20</v>
      </c>
      <c r="K71" s="5">
        <v>19</v>
      </c>
      <c r="L71" s="32">
        <f t="shared" si="11"/>
        <v>19.75</v>
      </c>
      <c r="M71" s="75">
        <v>19</v>
      </c>
      <c r="N71" s="5">
        <v>20</v>
      </c>
      <c r="O71" s="5">
        <v>20</v>
      </c>
      <c r="P71" s="5">
        <v>20</v>
      </c>
      <c r="Q71" s="32">
        <f t="shared" si="12"/>
        <v>19.75</v>
      </c>
      <c r="R71" s="16">
        <f t="shared" si="13"/>
        <v>19.833333333333332</v>
      </c>
      <c r="T71" s="46">
        <f t="shared" si="14"/>
        <v>1.0569893201177336E-4</v>
      </c>
      <c r="V71" s="23">
        <f>+claims!D71</f>
        <v>0</v>
      </c>
      <c r="W71" s="23">
        <f>+claims!E71</f>
        <v>0</v>
      </c>
      <c r="X71" s="23">
        <f>+claims!F71</f>
        <v>0</v>
      </c>
      <c r="Z71" s="46">
        <f t="shared" si="15"/>
        <v>0</v>
      </c>
      <c r="AA71" s="46">
        <f t="shared" si="16"/>
        <v>0</v>
      </c>
      <c r="AB71" s="46">
        <f t="shared" si="18"/>
        <v>0</v>
      </c>
      <c r="AD71" s="46">
        <f t="shared" si="17"/>
        <v>0</v>
      </c>
    </row>
    <row r="72" spans="1:30">
      <c r="A72" t="s">
        <v>110</v>
      </c>
      <c r="B72" t="s">
        <v>572</v>
      </c>
      <c r="C72" s="75">
        <v>36.5</v>
      </c>
      <c r="D72" s="5">
        <v>36.1</v>
      </c>
      <c r="E72" s="5">
        <v>35.799999999999997</v>
      </c>
      <c r="F72" s="5">
        <v>35.799999999999997</v>
      </c>
      <c r="G72" s="32">
        <f t="shared" si="10"/>
        <v>36.049999999999997</v>
      </c>
      <c r="H72" s="75">
        <v>35.700000000000003</v>
      </c>
      <c r="I72" s="5">
        <v>35.5</v>
      </c>
      <c r="J72" s="5">
        <v>37.1</v>
      </c>
      <c r="K72" s="5">
        <v>37</v>
      </c>
      <c r="L72" s="32">
        <f t="shared" si="11"/>
        <v>36.325000000000003</v>
      </c>
      <c r="M72" s="75">
        <v>37</v>
      </c>
      <c r="N72" s="5">
        <v>36.700000000000003</v>
      </c>
      <c r="O72" s="5">
        <v>36</v>
      </c>
      <c r="P72" s="5">
        <v>35</v>
      </c>
      <c r="Q72" s="32">
        <f t="shared" si="12"/>
        <v>36.174999999999997</v>
      </c>
      <c r="R72" s="16">
        <f t="shared" si="13"/>
        <v>36.204166666666666</v>
      </c>
      <c r="T72" s="46">
        <f t="shared" si="14"/>
        <v>1.929449622374577E-4</v>
      </c>
      <c r="V72" s="23">
        <f>+claims!D72</f>
        <v>0</v>
      </c>
      <c r="W72" s="23">
        <f>+claims!E72</f>
        <v>0</v>
      </c>
      <c r="X72" s="23">
        <f>+claims!F72</f>
        <v>0</v>
      </c>
      <c r="Z72" s="46">
        <f t="shared" si="15"/>
        <v>0</v>
      </c>
      <c r="AA72" s="46">
        <f t="shared" si="16"/>
        <v>0</v>
      </c>
      <c r="AB72" s="46">
        <f t="shared" si="18"/>
        <v>0</v>
      </c>
      <c r="AD72" s="46">
        <f t="shared" si="17"/>
        <v>0</v>
      </c>
    </row>
    <row r="73" spans="1:30">
      <c r="A73" t="s">
        <v>111</v>
      </c>
      <c r="B73" t="s">
        <v>112</v>
      </c>
      <c r="C73" s="75">
        <v>85.7</v>
      </c>
      <c r="D73" s="5">
        <v>86.3</v>
      </c>
      <c r="E73" s="5">
        <v>84.2</v>
      </c>
      <c r="F73" s="5">
        <v>81.8</v>
      </c>
      <c r="G73" s="32">
        <f t="shared" si="10"/>
        <v>84.5</v>
      </c>
      <c r="H73" s="75">
        <v>83.7</v>
      </c>
      <c r="I73" s="5">
        <v>83.9</v>
      </c>
      <c r="J73" s="5">
        <v>83.5</v>
      </c>
      <c r="K73" s="5">
        <v>80.900000000000006</v>
      </c>
      <c r="L73" s="32">
        <f t="shared" si="11"/>
        <v>83</v>
      </c>
      <c r="M73" s="75">
        <v>83.6</v>
      </c>
      <c r="N73" s="5">
        <v>86.1</v>
      </c>
      <c r="O73" s="5">
        <v>85</v>
      </c>
      <c r="P73" s="5">
        <v>82.9</v>
      </c>
      <c r="Q73" s="32">
        <f t="shared" si="12"/>
        <v>84.4</v>
      </c>
      <c r="R73" s="16">
        <f t="shared" si="13"/>
        <v>83.95</v>
      </c>
      <c r="T73" s="46">
        <f t="shared" si="14"/>
        <v>4.473995970952121E-4</v>
      </c>
      <c r="V73" s="23">
        <f>+claims!D73</f>
        <v>1</v>
      </c>
      <c r="W73" s="23">
        <f>+claims!E73</f>
        <v>0</v>
      </c>
      <c r="X73" s="23">
        <f>+claims!F73</f>
        <v>0</v>
      </c>
      <c r="Z73" s="46">
        <f t="shared" si="15"/>
        <v>0.01</v>
      </c>
      <c r="AA73" s="46">
        <f t="shared" si="16"/>
        <v>0</v>
      </c>
      <c r="AB73" s="46">
        <f t="shared" si="18"/>
        <v>0</v>
      </c>
      <c r="AD73" s="46">
        <f t="shared" si="17"/>
        <v>1.6666666666666668E-3</v>
      </c>
    </row>
    <row r="74" spans="1:30">
      <c r="A74" t="s">
        <v>113</v>
      </c>
      <c r="B74" t="s">
        <v>114</v>
      </c>
      <c r="C74" s="75">
        <v>30</v>
      </c>
      <c r="D74" s="5">
        <v>29</v>
      </c>
      <c r="E74" s="5">
        <v>29</v>
      </c>
      <c r="F74" s="5">
        <v>29</v>
      </c>
      <c r="G74" s="32">
        <f t="shared" si="10"/>
        <v>29.25</v>
      </c>
      <c r="H74" s="75">
        <v>29</v>
      </c>
      <c r="I74" s="5">
        <v>30</v>
      </c>
      <c r="J74" s="5">
        <v>29</v>
      </c>
      <c r="K74" s="5">
        <v>28</v>
      </c>
      <c r="L74" s="32">
        <f t="shared" si="11"/>
        <v>29</v>
      </c>
      <c r="M74" s="75">
        <v>28</v>
      </c>
      <c r="N74" s="5">
        <v>27</v>
      </c>
      <c r="O74" s="5">
        <v>27</v>
      </c>
      <c r="P74" s="5">
        <v>28.6</v>
      </c>
      <c r="Q74" s="32">
        <f t="shared" si="12"/>
        <v>27.65</v>
      </c>
      <c r="R74" s="16">
        <f t="shared" si="13"/>
        <v>28.366666666666664</v>
      </c>
      <c r="T74" s="46">
        <f t="shared" si="14"/>
        <v>1.5117611956641869E-4</v>
      </c>
      <c r="V74" s="23">
        <f>+claims!D74</f>
        <v>0</v>
      </c>
      <c r="W74" s="23">
        <f>+claims!E74</f>
        <v>0</v>
      </c>
      <c r="X74" s="23">
        <f>+claims!F74</f>
        <v>0</v>
      </c>
      <c r="Z74" s="46">
        <f t="shared" si="15"/>
        <v>0</v>
      </c>
      <c r="AA74" s="46">
        <f t="shared" si="16"/>
        <v>0</v>
      </c>
      <c r="AB74" s="46">
        <f t="shared" si="18"/>
        <v>0</v>
      </c>
      <c r="AD74" s="46">
        <f t="shared" si="17"/>
        <v>0</v>
      </c>
    </row>
    <row r="75" spans="1:30">
      <c r="A75" t="s">
        <v>115</v>
      </c>
      <c r="B75" t="s">
        <v>116</v>
      </c>
      <c r="C75" s="75">
        <v>194</v>
      </c>
      <c r="D75" s="5">
        <v>192.9</v>
      </c>
      <c r="E75" s="5">
        <v>188.3</v>
      </c>
      <c r="F75" s="5">
        <v>181.8</v>
      </c>
      <c r="G75" s="32">
        <f t="shared" si="10"/>
        <v>189.25</v>
      </c>
      <c r="H75" s="75">
        <v>181.5</v>
      </c>
      <c r="I75" s="5">
        <v>181.2</v>
      </c>
      <c r="J75" s="5">
        <v>179</v>
      </c>
      <c r="K75" s="5">
        <v>183</v>
      </c>
      <c r="L75" s="32">
        <f t="shared" si="11"/>
        <v>181.17500000000001</v>
      </c>
      <c r="M75" s="75">
        <v>180</v>
      </c>
      <c r="N75" s="5">
        <v>181</v>
      </c>
      <c r="O75" s="5">
        <v>181</v>
      </c>
      <c r="P75" s="5">
        <v>183</v>
      </c>
      <c r="Q75" s="32">
        <f t="shared" si="12"/>
        <v>181.25</v>
      </c>
      <c r="R75" s="16">
        <f t="shared" si="13"/>
        <v>182.55833333333331</v>
      </c>
      <c r="T75" s="46">
        <f t="shared" si="14"/>
        <v>9.729186989839994E-4</v>
      </c>
      <c r="V75" s="23">
        <f>+claims!D75</f>
        <v>1</v>
      </c>
      <c r="W75" s="23">
        <f>+claims!E75</f>
        <v>0</v>
      </c>
      <c r="X75" s="23">
        <f>+claims!F75</f>
        <v>2</v>
      </c>
      <c r="Z75" s="46">
        <f t="shared" si="15"/>
        <v>5.2840158520475562E-3</v>
      </c>
      <c r="AA75" s="46">
        <f t="shared" si="16"/>
        <v>0</v>
      </c>
      <c r="AB75" s="46">
        <f t="shared" si="18"/>
        <v>1.1034482758620689E-2</v>
      </c>
      <c r="AD75" s="46">
        <f t="shared" si="17"/>
        <v>6.3979106879849361E-3</v>
      </c>
    </row>
    <row r="76" spans="1:30">
      <c r="A76" t="s">
        <v>117</v>
      </c>
      <c r="B76" t="s">
        <v>118</v>
      </c>
      <c r="C76" s="75">
        <v>15.6</v>
      </c>
      <c r="D76" s="5">
        <v>16.5</v>
      </c>
      <c r="E76" s="5">
        <v>16.7</v>
      </c>
      <c r="F76" s="5">
        <v>16</v>
      </c>
      <c r="G76" s="32">
        <f t="shared" si="10"/>
        <v>16.2</v>
      </c>
      <c r="H76" s="75">
        <v>15.3</v>
      </c>
      <c r="I76" s="5">
        <v>15</v>
      </c>
      <c r="J76" s="5">
        <v>15</v>
      </c>
      <c r="K76" s="5">
        <v>15.1</v>
      </c>
      <c r="L76" s="32">
        <f t="shared" si="11"/>
        <v>15.1</v>
      </c>
      <c r="M76" s="75">
        <v>15.3</v>
      </c>
      <c r="N76" s="5">
        <v>13.1</v>
      </c>
      <c r="O76" s="5">
        <v>12</v>
      </c>
      <c r="P76" s="5">
        <v>10.9</v>
      </c>
      <c r="Q76" s="32">
        <f t="shared" si="12"/>
        <v>12.824999999999999</v>
      </c>
      <c r="R76" s="16">
        <f t="shared" si="13"/>
        <v>14.145833333333334</v>
      </c>
      <c r="T76" s="46">
        <f t="shared" si="14"/>
        <v>7.5388208861338357E-5</v>
      </c>
      <c r="V76" s="23">
        <f>+claims!D76</f>
        <v>0</v>
      </c>
      <c r="W76" s="23">
        <f>+claims!E76</f>
        <v>0</v>
      </c>
      <c r="X76" s="23">
        <f>+claims!F76</f>
        <v>0</v>
      </c>
      <c r="Z76" s="46">
        <f t="shared" si="15"/>
        <v>0</v>
      </c>
      <c r="AA76" s="46">
        <f t="shared" si="16"/>
        <v>0</v>
      </c>
      <c r="AB76" s="46">
        <f t="shared" si="18"/>
        <v>0</v>
      </c>
      <c r="AD76" s="46">
        <f t="shared" si="17"/>
        <v>0</v>
      </c>
    </row>
    <row r="77" spans="1:30">
      <c r="A77" t="s">
        <v>119</v>
      </c>
      <c r="B77" t="s">
        <v>120</v>
      </c>
      <c r="C77" s="75">
        <v>43.9</v>
      </c>
      <c r="D77" s="5">
        <v>43.3</v>
      </c>
      <c r="E77" s="5">
        <v>42.9</v>
      </c>
      <c r="F77" s="5">
        <v>43.2</v>
      </c>
      <c r="G77" s="32">
        <f t="shared" si="10"/>
        <v>43.325000000000003</v>
      </c>
      <c r="H77" s="75">
        <v>40.5</v>
      </c>
      <c r="I77" s="5">
        <v>34.700000000000003</v>
      </c>
      <c r="J77" s="5">
        <v>35.5</v>
      </c>
      <c r="K77" s="5">
        <v>36.700000000000003</v>
      </c>
      <c r="L77" s="32">
        <f t="shared" si="11"/>
        <v>36.85</v>
      </c>
      <c r="M77" s="75">
        <v>33.799999999999997</v>
      </c>
      <c r="N77" s="5">
        <v>35.200000000000003</v>
      </c>
      <c r="O77" s="5">
        <v>34.6</v>
      </c>
      <c r="P77" s="5">
        <v>33.700000000000003</v>
      </c>
      <c r="Q77" s="32">
        <f t="shared" si="12"/>
        <v>34.325000000000003</v>
      </c>
      <c r="R77" s="16">
        <f t="shared" si="13"/>
        <v>36.666666666666664</v>
      </c>
      <c r="T77" s="46">
        <f t="shared" si="14"/>
        <v>1.954097902738667E-4</v>
      </c>
      <c r="V77" s="23">
        <f>+claims!D77</f>
        <v>0</v>
      </c>
      <c r="W77" s="23">
        <f>+claims!E77</f>
        <v>2</v>
      </c>
      <c r="X77" s="23">
        <f>+claims!F77</f>
        <v>0</v>
      </c>
      <c r="Z77" s="46">
        <f t="shared" si="15"/>
        <v>0</v>
      </c>
      <c r="AA77" s="46">
        <f t="shared" si="16"/>
        <v>0.02</v>
      </c>
      <c r="AB77" s="46">
        <f t="shared" si="18"/>
        <v>0</v>
      </c>
      <c r="AD77" s="46">
        <f t="shared" si="17"/>
        <v>6.6666666666666671E-3</v>
      </c>
    </row>
    <row r="78" spans="1:30">
      <c r="A78" t="s">
        <v>121</v>
      </c>
      <c r="B78" t="s">
        <v>494</v>
      </c>
      <c r="C78" s="75">
        <v>25</v>
      </c>
      <c r="D78" s="5">
        <v>23</v>
      </c>
      <c r="E78" s="5">
        <v>24</v>
      </c>
      <c r="F78" s="5">
        <v>20</v>
      </c>
      <c r="G78" s="32">
        <f t="shared" si="10"/>
        <v>23</v>
      </c>
      <c r="H78" s="75">
        <v>20</v>
      </c>
      <c r="I78" s="5">
        <v>21.8</v>
      </c>
      <c r="J78" s="5">
        <v>23</v>
      </c>
      <c r="K78" s="5">
        <v>23.4</v>
      </c>
      <c r="L78" s="32">
        <f t="shared" si="11"/>
        <v>22.049999999999997</v>
      </c>
      <c r="M78" s="75">
        <v>21</v>
      </c>
      <c r="N78" s="5">
        <v>22.5</v>
      </c>
      <c r="O78" s="5">
        <v>22</v>
      </c>
      <c r="P78" s="5">
        <v>20</v>
      </c>
      <c r="Q78" s="32">
        <f t="shared" si="12"/>
        <v>21.375</v>
      </c>
      <c r="R78" s="16">
        <f t="shared" si="13"/>
        <v>21.870833333333334</v>
      </c>
      <c r="T78" s="46">
        <f t="shared" si="14"/>
        <v>1.1655749876676436E-4</v>
      </c>
      <c r="V78" s="23">
        <f>+claims!D78</f>
        <v>2</v>
      </c>
      <c r="W78" s="23">
        <f>+claims!E78</f>
        <v>0</v>
      </c>
      <c r="X78" s="23">
        <f>+claims!F78</f>
        <v>0</v>
      </c>
      <c r="Z78" s="46">
        <f t="shared" si="15"/>
        <v>0.02</v>
      </c>
      <c r="AA78" s="46">
        <f t="shared" si="16"/>
        <v>0</v>
      </c>
      <c r="AB78" s="46">
        <f t="shared" si="18"/>
        <v>0</v>
      </c>
      <c r="AD78" s="46">
        <f t="shared" si="17"/>
        <v>3.3333333333333335E-3</v>
      </c>
    </row>
    <row r="79" spans="1:30">
      <c r="A79" t="s">
        <v>122</v>
      </c>
      <c r="B79" t="s">
        <v>123</v>
      </c>
      <c r="C79" s="75">
        <v>114.2</v>
      </c>
      <c r="D79" s="5">
        <v>111.3</v>
      </c>
      <c r="E79" s="5">
        <v>107.9</v>
      </c>
      <c r="F79" s="5">
        <v>106.7</v>
      </c>
      <c r="G79" s="32">
        <f t="shared" si="10"/>
        <v>110.02499999999999</v>
      </c>
      <c r="H79" s="75">
        <v>109.1</v>
      </c>
      <c r="I79" s="5">
        <v>111.8</v>
      </c>
      <c r="J79" s="5">
        <v>107.2</v>
      </c>
      <c r="K79" s="5">
        <v>109.8</v>
      </c>
      <c r="L79" s="32">
        <f t="shared" si="11"/>
        <v>109.47499999999999</v>
      </c>
      <c r="M79" s="75">
        <v>116</v>
      </c>
      <c r="N79" s="5">
        <v>115.7</v>
      </c>
      <c r="O79" s="5">
        <v>112.5</v>
      </c>
      <c r="P79" s="5">
        <v>115.9</v>
      </c>
      <c r="Q79" s="32">
        <f t="shared" si="12"/>
        <v>115.02500000000001</v>
      </c>
      <c r="R79" s="16">
        <f t="shared" si="13"/>
        <v>112.34166666666665</v>
      </c>
      <c r="T79" s="46">
        <f t="shared" si="14"/>
        <v>5.9870895060954474E-4</v>
      </c>
      <c r="V79" s="23">
        <f>+claims!D79</f>
        <v>2</v>
      </c>
      <c r="W79" s="23">
        <f>+claims!E79</f>
        <v>4</v>
      </c>
      <c r="X79" s="23">
        <f>+claims!F79</f>
        <v>0</v>
      </c>
      <c r="Z79" s="46">
        <f t="shared" si="15"/>
        <v>1.8177686889343334E-2</v>
      </c>
      <c r="AA79" s="46">
        <f t="shared" si="16"/>
        <v>3.6538022379538709E-2</v>
      </c>
      <c r="AB79" s="46">
        <f t="shared" si="18"/>
        <v>0</v>
      </c>
      <c r="AD79" s="46">
        <f t="shared" si="17"/>
        <v>1.5208955274736792E-2</v>
      </c>
    </row>
    <row r="80" spans="1:30">
      <c r="A80" t="s">
        <v>477</v>
      </c>
      <c r="B80" t="s">
        <v>530</v>
      </c>
      <c r="C80" s="75">
        <v>7</v>
      </c>
      <c r="D80" s="5">
        <v>6</v>
      </c>
      <c r="E80" s="5">
        <v>6</v>
      </c>
      <c r="F80" s="5">
        <v>6</v>
      </c>
      <c r="G80" s="32">
        <f t="shared" si="10"/>
        <v>6.25</v>
      </c>
      <c r="H80" s="75">
        <v>6</v>
      </c>
      <c r="I80" s="5">
        <v>5</v>
      </c>
      <c r="J80" s="5">
        <v>6</v>
      </c>
      <c r="K80" s="5">
        <v>6</v>
      </c>
      <c r="L80" s="32">
        <f t="shared" si="11"/>
        <v>5.75</v>
      </c>
      <c r="M80" s="75">
        <v>5</v>
      </c>
      <c r="N80" s="5">
        <v>4</v>
      </c>
      <c r="O80" s="5">
        <v>5</v>
      </c>
      <c r="P80" s="5">
        <v>6</v>
      </c>
      <c r="Q80" s="32">
        <f t="shared" si="12"/>
        <v>5</v>
      </c>
      <c r="R80" s="16">
        <f t="shared" si="13"/>
        <v>5.458333333333333</v>
      </c>
      <c r="T80" s="46">
        <f t="shared" si="14"/>
        <v>2.9089411961223339E-5</v>
      </c>
      <c r="V80" s="23">
        <f>+claims!D80</f>
        <v>0</v>
      </c>
      <c r="W80" s="23">
        <f>+claims!E80</f>
        <v>0</v>
      </c>
      <c r="X80" s="23">
        <f>+claims!F80</f>
        <v>0</v>
      </c>
      <c r="Z80" s="46">
        <f t="shared" si="15"/>
        <v>0</v>
      </c>
      <c r="AA80" s="46">
        <f t="shared" si="16"/>
        <v>0</v>
      </c>
      <c r="AB80" s="46">
        <f t="shared" si="18"/>
        <v>0</v>
      </c>
      <c r="AD80" s="46">
        <f t="shared" si="17"/>
        <v>0</v>
      </c>
    </row>
    <row r="81" spans="1:30">
      <c r="A81" t="s">
        <v>124</v>
      </c>
      <c r="B81" t="s">
        <v>488</v>
      </c>
      <c r="C81" s="75">
        <v>196.5</v>
      </c>
      <c r="D81" s="5">
        <v>196.4</v>
      </c>
      <c r="E81" s="5">
        <v>191.6</v>
      </c>
      <c r="F81" s="5">
        <v>187.7</v>
      </c>
      <c r="G81" s="32">
        <f t="shared" si="10"/>
        <v>193.05</v>
      </c>
      <c r="H81" s="75">
        <v>187</v>
      </c>
      <c r="I81" s="5">
        <v>192.2</v>
      </c>
      <c r="J81" s="5">
        <v>188.4</v>
      </c>
      <c r="K81" s="5">
        <v>184.5</v>
      </c>
      <c r="L81" s="32">
        <f t="shared" si="11"/>
        <v>188.02500000000001</v>
      </c>
      <c r="M81" s="75">
        <v>181</v>
      </c>
      <c r="N81" s="5">
        <v>184.9</v>
      </c>
      <c r="O81" s="5">
        <v>188</v>
      </c>
      <c r="P81" s="37">
        <v>188</v>
      </c>
      <c r="Q81" s="32">
        <f t="shared" si="12"/>
        <v>185.47499999999999</v>
      </c>
      <c r="R81" s="16">
        <f t="shared" si="13"/>
        <v>187.58750000000001</v>
      </c>
      <c r="T81" s="46">
        <f t="shared" si="14"/>
        <v>9.9972092817269924E-4</v>
      </c>
      <c r="V81" s="23">
        <f>+claims!D81</f>
        <v>1</v>
      </c>
      <c r="W81" s="23">
        <f>+claims!E81</f>
        <v>0</v>
      </c>
      <c r="X81" s="23">
        <f>+claims!F81</f>
        <v>0</v>
      </c>
      <c r="Z81" s="46">
        <f t="shared" si="15"/>
        <v>5.1800051800051797E-3</v>
      </c>
      <c r="AA81" s="46">
        <f t="shared" si="16"/>
        <v>0</v>
      </c>
      <c r="AB81" s="46">
        <f t="shared" si="18"/>
        <v>0</v>
      </c>
      <c r="AD81" s="46">
        <f t="shared" si="17"/>
        <v>8.6333419666752992E-4</v>
      </c>
    </row>
    <row r="82" spans="1:30">
      <c r="A82" t="s">
        <v>125</v>
      </c>
      <c r="B82" t="s">
        <v>126</v>
      </c>
      <c r="C82" s="75">
        <v>53</v>
      </c>
      <c r="D82" s="5">
        <v>54</v>
      </c>
      <c r="E82" s="5">
        <v>49</v>
      </c>
      <c r="F82" s="5">
        <v>47</v>
      </c>
      <c r="G82" s="32">
        <f t="shared" si="10"/>
        <v>50.75</v>
      </c>
      <c r="H82" s="75">
        <v>48</v>
      </c>
      <c r="I82" s="5">
        <v>51</v>
      </c>
      <c r="J82" s="5">
        <v>49</v>
      </c>
      <c r="K82" s="5">
        <v>49.3</v>
      </c>
      <c r="L82" s="32">
        <f t="shared" si="11"/>
        <v>49.325000000000003</v>
      </c>
      <c r="M82" s="75">
        <v>51</v>
      </c>
      <c r="N82" s="5">
        <v>51</v>
      </c>
      <c r="O82" s="5">
        <v>50</v>
      </c>
      <c r="P82" s="37">
        <v>53</v>
      </c>
      <c r="Q82" s="32">
        <f t="shared" si="12"/>
        <v>51.25</v>
      </c>
      <c r="R82" s="16">
        <f t="shared" si="13"/>
        <v>50.524999999999999</v>
      </c>
      <c r="T82" s="46">
        <f t="shared" si="14"/>
        <v>2.6926580873419407E-4</v>
      </c>
      <c r="V82" s="23">
        <f>+claims!D82</f>
        <v>0</v>
      </c>
      <c r="W82" s="23">
        <f>+claims!E82</f>
        <v>0</v>
      </c>
      <c r="X82" s="23">
        <f>+claims!F82</f>
        <v>0</v>
      </c>
      <c r="Z82" s="46">
        <f t="shared" si="15"/>
        <v>0</v>
      </c>
      <c r="AA82" s="46">
        <f t="shared" si="16"/>
        <v>0</v>
      </c>
      <c r="AB82" s="46">
        <f t="shared" si="18"/>
        <v>0</v>
      </c>
      <c r="AD82" s="46">
        <f t="shared" si="17"/>
        <v>0</v>
      </c>
    </row>
    <row r="83" spans="1:30">
      <c r="A83" t="s">
        <v>127</v>
      </c>
      <c r="B83" t="s">
        <v>531</v>
      </c>
      <c r="C83" s="75">
        <v>110.3</v>
      </c>
      <c r="D83" s="5">
        <v>111.3</v>
      </c>
      <c r="E83" s="5">
        <v>110.7</v>
      </c>
      <c r="F83" s="5">
        <v>109.1</v>
      </c>
      <c r="G83" s="32">
        <f t="shared" si="10"/>
        <v>110.35</v>
      </c>
      <c r="H83" s="75">
        <v>109.2</v>
      </c>
      <c r="I83" s="5">
        <v>110.3</v>
      </c>
      <c r="J83" s="5">
        <v>109.7</v>
      </c>
      <c r="K83" s="5">
        <v>111.9</v>
      </c>
      <c r="L83" s="32">
        <f t="shared" si="11"/>
        <v>110.27500000000001</v>
      </c>
      <c r="M83" s="75">
        <v>112.5</v>
      </c>
      <c r="N83" s="5">
        <v>112.7</v>
      </c>
      <c r="O83" s="5">
        <v>111.4</v>
      </c>
      <c r="P83" s="37">
        <v>110.9</v>
      </c>
      <c r="Q83" s="32">
        <f t="shared" si="12"/>
        <v>111.875</v>
      </c>
      <c r="R83" s="16">
        <f t="shared" si="13"/>
        <v>111.08749999999999</v>
      </c>
      <c r="T83" s="46">
        <f t="shared" si="14"/>
        <v>5.9202504755585914E-4</v>
      </c>
      <c r="V83" s="23">
        <f>+claims!D83</f>
        <v>0</v>
      </c>
      <c r="W83" s="23">
        <f>+claims!E83</f>
        <v>0</v>
      </c>
      <c r="X83" s="23">
        <f>+claims!F83</f>
        <v>1</v>
      </c>
      <c r="Z83" s="46">
        <f t="shared" si="15"/>
        <v>0</v>
      </c>
      <c r="AA83" s="46">
        <f t="shared" si="16"/>
        <v>0</v>
      </c>
      <c r="AB83" s="46">
        <f t="shared" si="18"/>
        <v>8.9385474860335188E-3</v>
      </c>
      <c r="AD83" s="46">
        <f t="shared" si="17"/>
        <v>4.4692737430167594E-3</v>
      </c>
    </row>
    <row r="84" spans="1:30">
      <c r="A84" t="s">
        <v>128</v>
      </c>
      <c r="B84" t="s">
        <v>129</v>
      </c>
      <c r="C84" s="75">
        <v>12.8</v>
      </c>
      <c r="D84" s="5">
        <v>12.8</v>
      </c>
      <c r="E84" s="5">
        <v>13</v>
      </c>
      <c r="F84" s="5">
        <v>10</v>
      </c>
      <c r="G84" s="32">
        <f t="shared" si="10"/>
        <v>12.15</v>
      </c>
      <c r="H84" s="75">
        <v>10</v>
      </c>
      <c r="I84" s="5">
        <v>10.8</v>
      </c>
      <c r="J84" s="5">
        <v>10</v>
      </c>
      <c r="K84" s="5">
        <v>9</v>
      </c>
      <c r="L84" s="32">
        <f t="shared" si="11"/>
        <v>9.9499999999999993</v>
      </c>
      <c r="M84" s="75">
        <v>10</v>
      </c>
      <c r="N84" s="5">
        <v>10</v>
      </c>
      <c r="O84" s="5">
        <v>10</v>
      </c>
      <c r="P84" s="37">
        <v>9</v>
      </c>
      <c r="Q84" s="32">
        <f t="shared" si="12"/>
        <v>9.75</v>
      </c>
      <c r="R84" s="16">
        <f t="shared" si="13"/>
        <v>10.216666666666667</v>
      </c>
      <c r="T84" s="46">
        <f t="shared" si="14"/>
        <v>5.4448273380854681E-5</v>
      </c>
      <c r="V84" s="23">
        <f>+claims!D84</f>
        <v>0</v>
      </c>
      <c r="W84" s="23">
        <f>+claims!E84</f>
        <v>1</v>
      </c>
      <c r="X84" s="23">
        <f>+claims!F84</f>
        <v>0</v>
      </c>
      <c r="Z84" s="46">
        <f t="shared" si="15"/>
        <v>0</v>
      </c>
      <c r="AA84" s="46">
        <f t="shared" si="16"/>
        <v>0.01</v>
      </c>
      <c r="AB84" s="46">
        <f t="shared" si="18"/>
        <v>0</v>
      </c>
      <c r="AD84" s="46">
        <f t="shared" si="17"/>
        <v>3.3333333333333335E-3</v>
      </c>
    </row>
    <row r="85" spans="1:30">
      <c r="A85" s="42" t="s">
        <v>576</v>
      </c>
      <c r="B85" s="42" t="s">
        <v>577</v>
      </c>
      <c r="C85" s="75">
        <v>11.9</v>
      </c>
      <c r="D85" s="5">
        <v>11.4</v>
      </c>
      <c r="E85" s="5">
        <v>11.5</v>
      </c>
      <c r="F85" s="5">
        <v>11</v>
      </c>
      <c r="G85" s="32">
        <f>AVERAGE(C85:F85)</f>
        <v>11.45</v>
      </c>
      <c r="H85" s="75">
        <v>9.8000000000000007</v>
      </c>
      <c r="I85" s="5">
        <v>11.7</v>
      </c>
      <c r="J85" s="5">
        <v>13.1</v>
      </c>
      <c r="K85" s="5">
        <v>13.5</v>
      </c>
      <c r="L85" s="32">
        <f>AVERAGE(H85:K85)</f>
        <v>12.025</v>
      </c>
      <c r="M85" s="75">
        <v>13.5</v>
      </c>
      <c r="N85" s="5">
        <v>13.5</v>
      </c>
      <c r="O85" s="5">
        <v>13.4</v>
      </c>
      <c r="P85" s="37">
        <v>12.5</v>
      </c>
      <c r="Q85" s="32">
        <f>AVERAGE(M85:P85)</f>
        <v>13.225</v>
      </c>
      <c r="R85" s="16">
        <f>IF(G85&gt;0,(+G85+(L85*2)+(Q85*3))/6,IF(L85&gt;0,((L85*2)+(Q85*3))/5,Q85))</f>
        <v>12.529166666666667</v>
      </c>
      <c r="T85" s="46">
        <f t="shared" si="14"/>
        <v>6.6772413562899682E-5</v>
      </c>
      <c r="V85" s="23">
        <f>+claims!D85</f>
        <v>0</v>
      </c>
      <c r="W85" s="23">
        <f>+claims!E85</f>
        <v>0</v>
      </c>
      <c r="X85" s="23">
        <f>+claims!F85</f>
        <v>0</v>
      </c>
      <c r="Z85" s="46">
        <f>IF(G85&gt;100,IF(V85&lt;1,0,+V85/G85),IF(V85&lt;1,0,+V85/100))</f>
        <v>0</v>
      </c>
      <c r="AA85" s="46">
        <f>IF(L85&gt;100,IF(W85&lt;1,0,+W85/L85),IF(W85&lt;1,0,+W85/100))</f>
        <v>0</v>
      </c>
      <c r="AB85" s="46">
        <f>IF(Q85&gt;100,IF(X85&lt;1,0,+X85/Q85),IF(X85&lt;1,0,+X85/100))</f>
        <v>0</v>
      </c>
      <c r="AD85" s="46">
        <f>(+Z85+(AA85*2)+(AB85*3))/6</f>
        <v>0</v>
      </c>
    </row>
    <row r="86" spans="1:30">
      <c r="A86" t="s">
        <v>130</v>
      </c>
      <c r="B86" t="s">
        <v>131</v>
      </c>
      <c r="C86" s="75">
        <v>12</v>
      </c>
      <c r="D86" s="5">
        <v>12</v>
      </c>
      <c r="E86" s="5">
        <v>10.3</v>
      </c>
      <c r="F86" s="5">
        <v>10</v>
      </c>
      <c r="G86" s="32">
        <f t="shared" si="10"/>
        <v>11.074999999999999</v>
      </c>
      <c r="H86" s="75">
        <v>9.3000000000000007</v>
      </c>
      <c r="I86" s="5">
        <v>10.7</v>
      </c>
      <c r="J86" s="5">
        <v>11</v>
      </c>
      <c r="K86" s="5">
        <v>10.6</v>
      </c>
      <c r="L86" s="32">
        <f t="shared" si="11"/>
        <v>10.4</v>
      </c>
      <c r="M86" s="75">
        <v>10.3</v>
      </c>
      <c r="N86" s="5">
        <v>10.8</v>
      </c>
      <c r="O86" s="5">
        <v>10.7</v>
      </c>
      <c r="P86" s="37">
        <v>10.8</v>
      </c>
      <c r="Q86" s="32">
        <f t="shared" si="12"/>
        <v>10.65</v>
      </c>
      <c r="R86" s="16">
        <f t="shared" si="13"/>
        <v>10.637500000000001</v>
      </c>
      <c r="T86" s="46">
        <f t="shared" si="14"/>
        <v>5.6691044837407018E-5</v>
      </c>
      <c r="V86" s="23">
        <f>+claims!D86</f>
        <v>0</v>
      </c>
      <c r="W86" s="23">
        <f>+claims!E86</f>
        <v>0</v>
      </c>
      <c r="X86" s="23">
        <f>+claims!F86</f>
        <v>0</v>
      </c>
      <c r="Z86" s="46">
        <f t="shared" si="15"/>
        <v>0</v>
      </c>
      <c r="AA86" s="46">
        <f t="shared" si="16"/>
        <v>0</v>
      </c>
      <c r="AB86" s="46">
        <f t="shared" si="18"/>
        <v>0</v>
      </c>
      <c r="AD86" s="46">
        <f t="shared" si="17"/>
        <v>0</v>
      </c>
    </row>
    <row r="87" spans="1:30">
      <c r="A87" t="s">
        <v>132</v>
      </c>
      <c r="B87" t="s">
        <v>133</v>
      </c>
      <c r="C87" s="75">
        <v>7</v>
      </c>
      <c r="D87" s="5">
        <v>6.6</v>
      </c>
      <c r="E87" s="5">
        <v>6.5</v>
      </c>
      <c r="F87" s="5">
        <v>6.5</v>
      </c>
      <c r="G87" s="32">
        <f t="shared" si="10"/>
        <v>6.65</v>
      </c>
      <c r="H87" s="75">
        <v>6</v>
      </c>
      <c r="I87" s="5">
        <v>6.1</v>
      </c>
      <c r="J87" s="5">
        <v>6.5</v>
      </c>
      <c r="K87" s="5">
        <v>6.7</v>
      </c>
      <c r="L87" s="32">
        <f t="shared" si="11"/>
        <v>6.3250000000000002</v>
      </c>
      <c r="M87" s="75">
        <v>7</v>
      </c>
      <c r="N87" s="5">
        <v>7</v>
      </c>
      <c r="O87" s="5">
        <v>7</v>
      </c>
      <c r="P87" s="37">
        <v>7</v>
      </c>
      <c r="Q87" s="32">
        <f t="shared" si="12"/>
        <v>7</v>
      </c>
      <c r="R87" s="16">
        <f t="shared" si="13"/>
        <v>6.7166666666666659</v>
      </c>
      <c r="T87" s="46">
        <f t="shared" si="14"/>
        <v>3.579552067289467E-5</v>
      </c>
      <c r="V87" s="23">
        <f>+claims!D87</f>
        <v>0</v>
      </c>
      <c r="W87" s="23">
        <f>+claims!E87</f>
        <v>0</v>
      </c>
      <c r="X87" s="23">
        <f>+claims!F87</f>
        <v>0</v>
      </c>
      <c r="Z87" s="46">
        <f t="shared" si="15"/>
        <v>0</v>
      </c>
      <c r="AA87" s="46">
        <f t="shared" si="16"/>
        <v>0</v>
      </c>
      <c r="AB87" s="46">
        <f t="shared" si="18"/>
        <v>0</v>
      </c>
      <c r="AD87" s="46">
        <f t="shared" si="17"/>
        <v>0</v>
      </c>
    </row>
    <row r="88" spans="1:30">
      <c r="A88" t="s">
        <v>134</v>
      </c>
      <c r="B88" t="s">
        <v>135</v>
      </c>
      <c r="C88" s="75">
        <v>93</v>
      </c>
      <c r="D88" s="5">
        <v>90.4</v>
      </c>
      <c r="E88" s="5">
        <v>94.8</v>
      </c>
      <c r="F88" s="5">
        <v>90.7</v>
      </c>
      <c r="G88" s="32">
        <f t="shared" si="10"/>
        <v>92.224999999999994</v>
      </c>
      <c r="H88" s="75">
        <v>89.3</v>
      </c>
      <c r="I88" s="5">
        <v>92</v>
      </c>
      <c r="J88" s="5">
        <v>94.8</v>
      </c>
      <c r="K88" s="5">
        <v>93.9</v>
      </c>
      <c r="L88" s="32">
        <f t="shared" si="11"/>
        <v>92.5</v>
      </c>
      <c r="M88" s="75">
        <v>92.2</v>
      </c>
      <c r="N88" s="5">
        <v>93.8</v>
      </c>
      <c r="O88" s="5">
        <v>93.9</v>
      </c>
      <c r="P88" s="37">
        <v>91.3</v>
      </c>
      <c r="Q88" s="32">
        <f t="shared" si="12"/>
        <v>92.8</v>
      </c>
      <c r="R88" s="16">
        <f t="shared" si="13"/>
        <v>92.604166666666671</v>
      </c>
      <c r="T88" s="46">
        <f t="shared" si="14"/>
        <v>4.9352074873144176E-4</v>
      </c>
      <c r="V88" s="23">
        <f>+claims!D88</f>
        <v>1</v>
      </c>
      <c r="W88" s="23">
        <f>+claims!E88</f>
        <v>0</v>
      </c>
      <c r="X88" s="23">
        <f>+claims!F88</f>
        <v>0</v>
      </c>
      <c r="Z88" s="46">
        <f t="shared" si="15"/>
        <v>0.01</v>
      </c>
      <c r="AA88" s="46">
        <f t="shared" si="16"/>
        <v>0</v>
      </c>
      <c r="AB88" s="46">
        <f t="shared" si="18"/>
        <v>0</v>
      </c>
      <c r="AD88" s="46">
        <f t="shared" si="17"/>
        <v>1.6666666666666668E-3</v>
      </c>
    </row>
    <row r="89" spans="1:30">
      <c r="A89" s="42" t="s">
        <v>136</v>
      </c>
      <c r="B89" s="42" t="s">
        <v>137</v>
      </c>
      <c r="C89" s="90">
        <v>39191.68</v>
      </c>
      <c r="D89" s="90">
        <v>39196.887999999999</v>
      </c>
      <c r="E89" s="90">
        <v>38329.43</v>
      </c>
      <c r="F89" s="90">
        <v>37238.656000000003</v>
      </c>
      <c r="G89" s="32">
        <f t="shared" si="10"/>
        <v>38489.163499999995</v>
      </c>
      <c r="H89" s="75">
        <v>35220</v>
      </c>
      <c r="I89" s="5">
        <v>35246.199999999997</v>
      </c>
      <c r="J89" s="5">
        <v>35094</v>
      </c>
      <c r="K89" s="5">
        <v>35199.699999999997</v>
      </c>
      <c r="L89" s="32">
        <f t="shared" si="11"/>
        <v>35189.974999999999</v>
      </c>
      <c r="M89" s="75">
        <v>35406.1</v>
      </c>
      <c r="N89" s="5">
        <v>35695.5</v>
      </c>
      <c r="O89" s="5">
        <v>35821.1</v>
      </c>
      <c r="P89" s="37">
        <v>36119.599999999999</v>
      </c>
      <c r="Q89" s="32">
        <f t="shared" si="12"/>
        <v>35760.575000000004</v>
      </c>
      <c r="R89" s="16">
        <f t="shared" si="13"/>
        <v>36025.139750000002</v>
      </c>
      <c r="T89" s="46">
        <f t="shared" si="14"/>
        <v>0.1919908637218429</v>
      </c>
      <c r="V89" s="23">
        <f>+claims!D89</f>
        <v>1964</v>
      </c>
      <c r="W89" s="23">
        <f>+claims!E89</f>
        <v>2032</v>
      </c>
      <c r="X89" s="23">
        <f>+claims!F89</f>
        <v>2111</v>
      </c>
      <c r="Z89" s="46">
        <f t="shared" si="15"/>
        <v>5.1027349555154665E-2</v>
      </c>
      <c r="AA89" s="46">
        <f t="shared" si="16"/>
        <v>5.7743718203835045E-2</v>
      </c>
      <c r="AB89" s="46">
        <f t="shared" si="18"/>
        <v>5.9031489286735454E-2</v>
      </c>
      <c r="AD89" s="46">
        <f t="shared" si="17"/>
        <v>5.7268208970505184E-2</v>
      </c>
    </row>
    <row r="90" spans="1:30">
      <c r="A90" t="s">
        <v>138</v>
      </c>
      <c r="B90" t="s">
        <v>480</v>
      </c>
      <c r="C90" s="90">
        <v>11517.82</v>
      </c>
      <c r="D90" s="90">
        <v>11792.111999999999</v>
      </c>
      <c r="E90" s="90">
        <v>12335.619999999999</v>
      </c>
      <c r="F90" s="90">
        <v>12393.993999999999</v>
      </c>
      <c r="G90" s="32">
        <f t="shared" si="10"/>
        <v>12009.886499999999</v>
      </c>
      <c r="H90" s="75">
        <v>12217.9</v>
      </c>
      <c r="I90" s="5">
        <v>12155.5</v>
      </c>
      <c r="J90" s="5">
        <v>12171.7</v>
      </c>
      <c r="K90" s="5">
        <v>12189.1</v>
      </c>
      <c r="L90" s="32">
        <f t="shared" si="11"/>
        <v>12183.550000000001</v>
      </c>
      <c r="M90" s="75">
        <v>12233.4</v>
      </c>
      <c r="N90" s="5">
        <v>12311</v>
      </c>
      <c r="O90" s="5">
        <v>12358.6</v>
      </c>
      <c r="P90" s="37">
        <v>12348</v>
      </c>
      <c r="Q90" s="32">
        <f t="shared" si="12"/>
        <v>12312.75</v>
      </c>
      <c r="R90" s="16">
        <f t="shared" si="13"/>
        <v>12219.206083333333</v>
      </c>
      <c r="T90" s="46">
        <f t="shared" si="14"/>
        <v>6.5120522674290623E-2</v>
      </c>
      <c r="V90" s="23">
        <f>+claims!D90</f>
        <v>315</v>
      </c>
      <c r="W90" s="23">
        <f>+claims!E90</f>
        <v>252</v>
      </c>
      <c r="X90" s="23">
        <f>+claims!F90</f>
        <v>246</v>
      </c>
      <c r="Z90" s="46">
        <f t="shared" si="15"/>
        <v>2.6228391084295428E-2</v>
      </c>
      <c r="AA90" s="46">
        <f t="shared" si="16"/>
        <v>2.0683626693369338E-2</v>
      </c>
      <c r="AB90" s="46">
        <f t="shared" si="18"/>
        <v>1.9979289760613996E-2</v>
      </c>
      <c r="AD90" s="46">
        <f t="shared" si="17"/>
        <v>2.1255585625479346E-2</v>
      </c>
    </row>
    <row r="91" spans="1:30">
      <c r="A91" t="s">
        <v>139</v>
      </c>
      <c r="B91" t="s">
        <v>140</v>
      </c>
      <c r="C91" s="79">
        <v>20.6</v>
      </c>
      <c r="D91" s="37">
        <v>19.8</v>
      </c>
      <c r="E91" s="37">
        <v>19</v>
      </c>
      <c r="F91" s="37">
        <v>18.7</v>
      </c>
      <c r="G91" s="32">
        <f t="shared" si="10"/>
        <v>19.525000000000002</v>
      </c>
      <c r="H91" s="75">
        <v>19.7</v>
      </c>
      <c r="I91" s="5">
        <v>20</v>
      </c>
      <c r="J91" s="5">
        <v>20</v>
      </c>
      <c r="K91" s="5">
        <v>20</v>
      </c>
      <c r="L91" s="32">
        <f t="shared" si="11"/>
        <v>19.925000000000001</v>
      </c>
      <c r="M91" s="75">
        <v>19</v>
      </c>
      <c r="N91" s="5">
        <v>19.3</v>
      </c>
      <c r="O91" s="5">
        <v>20</v>
      </c>
      <c r="P91" s="37">
        <v>19.399999999999999</v>
      </c>
      <c r="Q91" s="32">
        <f t="shared" si="12"/>
        <v>19.424999999999997</v>
      </c>
      <c r="R91" s="16">
        <f t="shared" si="13"/>
        <v>19.608333333333331</v>
      </c>
      <c r="T91" s="46">
        <f t="shared" si="14"/>
        <v>1.0449982648054735E-4</v>
      </c>
      <c r="V91" s="23">
        <f>+claims!D91</f>
        <v>1</v>
      </c>
      <c r="W91" s="23">
        <f>+claims!E91</f>
        <v>0</v>
      </c>
      <c r="X91" s="23">
        <f>+claims!F91</f>
        <v>0</v>
      </c>
      <c r="Z91" s="46">
        <f t="shared" si="15"/>
        <v>0.01</v>
      </c>
      <c r="AA91" s="46">
        <f t="shared" si="16"/>
        <v>0</v>
      </c>
      <c r="AB91" s="46">
        <f t="shared" si="18"/>
        <v>0</v>
      </c>
      <c r="AD91" s="46">
        <f t="shared" si="17"/>
        <v>1.6666666666666668E-3</v>
      </c>
    </row>
    <row r="92" spans="1:30">
      <c r="A92" t="s">
        <v>479</v>
      </c>
      <c r="B92" t="s">
        <v>484</v>
      </c>
      <c r="C92" s="90">
        <v>1689.3</v>
      </c>
      <c r="D92" s="90">
        <v>1688.7</v>
      </c>
      <c r="E92" s="90">
        <v>1647.45</v>
      </c>
      <c r="F92" s="90">
        <v>1623.75</v>
      </c>
      <c r="G92" s="32">
        <f t="shared" si="10"/>
        <v>1662.3</v>
      </c>
      <c r="H92" s="75">
        <v>2918</v>
      </c>
      <c r="I92" s="5">
        <v>2964</v>
      </c>
      <c r="J92" s="5">
        <v>2964</v>
      </c>
      <c r="K92" s="5">
        <v>2989</v>
      </c>
      <c r="L92" s="32">
        <f t="shared" si="11"/>
        <v>2958.75</v>
      </c>
      <c r="M92" s="75">
        <v>2982</v>
      </c>
      <c r="N92" s="5">
        <v>3025</v>
      </c>
      <c r="O92" s="5">
        <v>3054</v>
      </c>
      <c r="P92" s="37">
        <v>3035</v>
      </c>
      <c r="Q92" s="32">
        <f t="shared" si="12"/>
        <v>3024</v>
      </c>
      <c r="R92" s="16">
        <f t="shared" si="13"/>
        <v>2775.2999999999997</v>
      </c>
      <c r="T92" s="46">
        <f t="shared" si="14"/>
        <v>1.479056702582897E-2</v>
      </c>
      <c r="V92" s="23">
        <f>+claims!D92</f>
        <v>109</v>
      </c>
      <c r="W92" s="23">
        <f>+claims!E92</f>
        <v>45</v>
      </c>
      <c r="X92" s="23">
        <f>+claims!F92</f>
        <v>43</v>
      </c>
      <c r="Z92" s="46">
        <f t="shared" si="15"/>
        <v>6.5571798111050961E-2</v>
      </c>
      <c r="AA92" s="46">
        <f t="shared" si="16"/>
        <v>1.5209125475285171E-2</v>
      </c>
      <c r="AB92" s="46">
        <f t="shared" si="18"/>
        <v>1.4219576719576719E-2</v>
      </c>
      <c r="AD92" s="46">
        <f t="shared" si="17"/>
        <v>2.3108129870058575E-2</v>
      </c>
    </row>
    <row r="93" spans="1:30">
      <c r="A93" t="s">
        <v>501</v>
      </c>
      <c r="B93" t="s">
        <v>542</v>
      </c>
      <c r="C93" s="75">
        <v>30</v>
      </c>
      <c r="D93" s="5">
        <v>28.8</v>
      </c>
      <c r="E93" s="5">
        <v>29</v>
      </c>
      <c r="F93" s="5">
        <v>29</v>
      </c>
      <c r="G93" s="32">
        <f t="shared" si="10"/>
        <v>29.2</v>
      </c>
      <c r="H93" s="75">
        <v>32.1</v>
      </c>
      <c r="I93" s="5">
        <v>31.4</v>
      </c>
      <c r="J93" s="5">
        <v>33.5</v>
      </c>
      <c r="K93" s="5">
        <v>33.9</v>
      </c>
      <c r="L93" s="32">
        <f t="shared" si="11"/>
        <v>32.725000000000001</v>
      </c>
      <c r="M93" s="75">
        <v>33.700000000000003</v>
      </c>
      <c r="N93" s="5">
        <v>33</v>
      </c>
      <c r="O93" s="5">
        <v>33.200000000000003</v>
      </c>
      <c r="P93" s="37">
        <v>32</v>
      </c>
      <c r="Q93" s="32">
        <f t="shared" si="12"/>
        <v>32.975000000000001</v>
      </c>
      <c r="R93" s="16">
        <f t="shared" si="13"/>
        <v>32.262500000000003</v>
      </c>
      <c r="T93" s="46">
        <f t="shared" si="14"/>
        <v>1.7193840978301704E-4</v>
      </c>
      <c r="V93" s="23">
        <f>+claims!D93</f>
        <v>0</v>
      </c>
      <c r="W93" s="23">
        <f>+claims!E93</f>
        <v>0</v>
      </c>
      <c r="X93" s="23">
        <f>+claims!F93</f>
        <v>0</v>
      </c>
      <c r="Z93" s="46">
        <f t="shared" si="15"/>
        <v>0</v>
      </c>
      <c r="AA93" s="46">
        <f t="shared" si="16"/>
        <v>0</v>
      </c>
      <c r="AB93" s="46">
        <f t="shared" si="18"/>
        <v>0</v>
      </c>
      <c r="AD93" s="46">
        <f t="shared" si="17"/>
        <v>0</v>
      </c>
    </row>
    <row r="94" spans="1:30">
      <c r="A94" t="s">
        <v>141</v>
      </c>
      <c r="B94" t="s">
        <v>142</v>
      </c>
      <c r="C94" s="75">
        <v>609.20000000000005</v>
      </c>
      <c r="D94" s="5">
        <v>620.4</v>
      </c>
      <c r="E94" s="5">
        <v>629.70000000000005</v>
      </c>
      <c r="F94" s="5">
        <v>641.5</v>
      </c>
      <c r="G94" s="32">
        <f t="shared" si="10"/>
        <v>625.20000000000005</v>
      </c>
      <c r="H94" s="75">
        <v>623.4</v>
      </c>
      <c r="I94" s="5">
        <v>621.9</v>
      </c>
      <c r="J94" s="5">
        <v>614.4</v>
      </c>
      <c r="K94" s="5">
        <v>631</v>
      </c>
      <c r="L94" s="32">
        <f t="shared" si="11"/>
        <v>622.67499999999995</v>
      </c>
      <c r="M94" s="75">
        <v>612.6</v>
      </c>
      <c r="N94" s="5">
        <v>609.20000000000005</v>
      </c>
      <c r="O94" s="5">
        <v>610.4</v>
      </c>
      <c r="P94" s="37">
        <v>615.79999999999995</v>
      </c>
      <c r="Q94" s="32">
        <f t="shared" si="12"/>
        <v>612</v>
      </c>
      <c r="R94" s="16">
        <f t="shared" si="13"/>
        <v>617.75833333333333</v>
      </c>
      <c r="T94" s="46">
        <f t="shared" si="14"/>
        <v>3.292255264270912E-3</v>
      </c>
      <c r="V94" s="23">
        <f>+claims!D94</f>
        <v>17</v>
      </c>
      <c r="W94" s="23">
        <f>+claims!E94</f>
        <v>12</v>
      </c>
      <c r="X94" s="23">
        <f>+claims!F94</f>
        <v>12</v>
      </c>
      <c r="Z94" s="46">
        <f t="shared" si="15"/>
        <v>2.7191298784388994E-2</v>
      </c>
      <c r="AA94" s="46">
        <f t="shared" si="16"/>
        <v>1.9271690689364438E-2</v>
      </c>
      <c r="AB94" s="46">
        <f t="shared" si="18"/>
        <v>1.9607843137254902E-2</v>
      </c>
      <c r="AD94" s="46">
        <f t="shared" si="17"/>
        <v>2.0759701595813761E-2</v>
      </c>
    </row>
    <row r="95" spans="1:30">
      <c r="A95" t="s">
        <v>143</v>
      </c>
      <c r="B95" t="s">
        <v>144</v>
      </c>
      <c r="C95" s="75">
        <v>175</v>
      </c>
      <c r="D95" s="5">
        <v>176</v>
      </c>
      <c r="E95" s="5">
        <v>173.7</v>
      </c>
      <c r="F95" s="5">
        <v>168.1</v>
      </c>
      <c r="G95" s="32">
        <f t="shared" si="10"/>
        <v>173.20000000000002</v>
      </c>
      <c r="H95" s="75">
        <v>180.2</v>
      </c>
      <c r="I95" s="5">
        <v>188.4</v>
      </c>
      <c r="J95" s="5">
        <v>192.4</v>
      </c>
      <c r="K95" s="5">
        <v>196.1</v>
      </c>
      <c r="L95" s="32">
        <f t="shared" si="11"/>
        <v>189.27500000000001</v>
      </c>
      <c r="M95" s="75">
        <v>191.1</v>
      </c>
      <c r="N95" s="5">
        <v>191.7</v>
      </c>
      <c r="O95" s="5">
        <v>189.1</v>
      </c>
      <c r="P95" s="37">
        <v>204.2</v>
      </c>
      <c r="Q95" s="32">
        <f t="shared" si="12"/>
        <v>194.02499999999998</v>
      </c>
      <c r="R95" s="16">
        <f t="shared" si="13"/>
        <v>188.9708333333333</v>
      </c>
      <c r="T95" s="46">
        <f t="shared" si="14"/>
        <v>1.0070932066239403E-3</v>
      </c>
      <c r="V95" s="23">
        <f>+claims!D95</f>
        <v>12</v>
      </c>
      <c r="W95" s="23">
        <f>+claims!E95</f>
        <v>14</v>
      </c>
      <c r="X95" s="23">
        <f>+claims!F95</f>
        <v>9</v>
      </c>
      <c r="Z95" s="46">
        <f t="shared" si="15"/>
        <v>6.9284064665127015E-2</v>
      </c>
      <c r="AA95" s="46">
        <f t="shared" si="16"/>
        <v>7.3966450931184785E-2</v>
      </c>
      <c r="AB95" s="46">
        <f t="shared" si="18"/>
        <v>4.6385775028991112E-2</v>
      </c>
      <c r="AD95" s="46">
        <f t="shared" si="17"/>
        <v>5.9395715269078324E-2</v>
      </c>
    </row>
    <row r="96" spans="1:30">
      <c r="A96" t="s">
        <v>145</v>
      </c>
      <c r="B96" t="s">
        <v>146</v>
      </c>
      <c r="C96" s="75">
        <v>19</v>
      </c>
      <c r="D96" s="5">
        <v>16.8</v>
      </c>
      <c r="E96" s="5">
        <v>16</v>
      </c>
      <c r="F96" s="5">
        <v>14.7</v>
      </c>
      <c r="G96" s="32">
        <f t="shared" si="10"/>
        <v>16.625</v>
      </c>
      <c r="H96" s="75">
        <v>14.5</v>
      </c>
      <c r="I96" s="5">
        <v>16</v>
      </c>
      <c r="J96" s="5">
        <v>16</v>
      </c>
      <c r="K96" s="5">
        <v>19</v>
      </c>
      <c r="L96" s="32">
        <f t="shared" si="11"/>
        <v>16.375</v>
      </c>
      <c r="M96" s="75">
        <v>19</v>
      </c>
      <c r="N96" s="5">
        <v>20</v>
      </c>
      <c r="O96" s="5">
        <v>17</v>
      </c>
      <c r="P96" s="37">
        <v>17</v>
      </c>
      <c r="Q96" s="32">
        <f t="shared" si="12"/>
        <v>18.25</v>
      </c>
      <c r="R96" s="16">
        <f t="shared" si="13"/>
        <v>17.354166666666668</v>
      </c>
      <c r="T96" s="46">
        <f t="shared" si="14"/>
        <v>9.2486565510301695E-5</v>
      </c>
      <c r="V96" s="23">
        <f>+claims!D96</f>
        <v>0</v>
      </c>
      <c r="W96" s="23">
        <f>+claims!E96</f>
        <v>0</v>
      </c>
      <c r="X96" s="23">
        <f>+claims!F96</f>
        <v>0</v>
      </c>
      <c r="Z96" s="46">
        <f t="shared" si="15"/>
        <v>0</v>
      </c>
      <c r="AA96" s="46">
        <f t="shared" si="16"/>
        <v>0</v>
      </c>
      <c r="AB96" s="46">
        <f t="shared" si="18"/>
        <v>0</v>
      </c>
      <c r="AD96" s="46">
        <f t="shared" si="17"/>
        <v>0</v>
      </c>
    </row>
    <row r="97" spans="1:30">
      <c r="A97" t="s">
        <v>147</v>
      </c>
      <c r="B97" t="s">
        <v>148</v>
      </c>
      <c r="C97" s="75">
        <v>277.8</v>
      </c>
      <c r="D97" s="5">
        <v>279.89999999999998</v>
      </c>
      <c r="E97" s="5">
        <v>275.7</v>
      </c>
      <c r="F97" s="5">
        <v>273.3</v>
      </c>
      <c r="G97" s="32">
        <f t="shared" si="10"/>
        <v>276.67500000000001</v>
      </c>
      <c r="H97" s="75">
        <v>268.89999999999998</v>
      </c>
      <c r="I97" s="5">
        <v>268</v>
      </c>
      <c r="J97" s="5">
        <v>270.2</v>
      </c>
      <c r="K97" s="5">
        <v>279.8</v>
      </c>
      <c r="L97" s="32">
        <f t="shared" si="11"/>
        <v>271.72499999999997</v>
      </c>
      <c r="M97" s="75">
        <v>284.60000000000002</v>
      </c>
      <c r="N97" s="5">
        <v>283.89999999999998</v>
      </c>
      <c r="O97" s="5">
        <v>284.60000000000002</v>
      </c>
      <c r="P97" s="37">
        <v>286.89999999999998</v>
      </c>
      <c r="Q97" s="32">
        <f t="shared" si="12"/>
        <v>285</v>
      </c>
      <c r="R97" s="16">
        <f t="shared" si="13"/>
        <v>279.1875</v>
      </c>
      <c r="T97" s="46">
        <f t="shared" si="14"/>
        <v>1.4878901133295955E-3</v>
      </c>
      <c r="V97" s="23">
        <f>+claims!D97</f>
        <v>3</v>
      </c>
      <c r="W97" s="23">
        <f>+claims!E97</f>
        <v>1</v>
      </c>
      <c r="X97" s="23">
        <f>+claims!F97</f>
        <v>2</v>
      </c>
      <c r="Z97" s="46">
        <f t="shared" si="15"/>
        <v>1.0843046896177825E-2</v>
      </c>
      <c r="AA97" s="46">
        <f t="shared" si="16"/>
        <v>3.6801913699512378E-3</v>
      </c>
      <c r="AB97" s="46">
        <f t="shared" si="18"/>
        <v>7.0175438596491229E-3</v>
      </c>
      <c r="AD97" s="46">
        <f t="shared" si="17"/>
        <v>6.5426768691712782E-3</v>
      </c>
    </row>
    <row r="98" spans="1:30">
      <c r="A98" t="s">
        <v>149</v>
      </c>
      <c r="B98" t="s">
        <v>474</v>
      </c>
      <c r="C98" s="75">
        <v>2725.4</v>
      </c>
      <c r="D98" s="5">
        <v>2714.1</v>
      </c>
      <c r="E98" s="5">
        <v>2647.8</v>
      </c>
      <c r="F98" s="5">
        <v>2580.1999999999998</v>
      </c>
      <c r="G98" s="32">
        <f t="shared" si="10"/>
        <v>2666.875</v>
      </c>
      <c r="H98" s="75">
        <v>2572.4</v>
      </c>
      <c r="I98" s="5">
        <v>2598.1</v>
      </c>
      <c r="J98" s="5">
        <v>2632.9</v>
      </c>
      <c r="K98" s="5">
        <v>2635.1000000000004</v>
      </c>
      <c r="L98" s="32">
        <f t="shared" si="11"/>
        <v>2609.625</v>
      </c>
      <c r="M98" s="75">
        <v>2639.3</v>
      </c>
      <c r="N98" s="5">
        <v>2631.8</v>
      </c>
      <c r="O98" s="5">
        <v>2620.4</v>
      </c>
      <c r="P98" s="37">
        <v>2604.4</v>
      </c>
      <c r="Q98" s="32">
        <f t="shared" si="12"/>
        <v>2623.9749999999999</v>
      </c>
      <c r="R98" s="16">
        <f t="shared" si="13"/>
        <v>2626.3416666666667</v>
      </c>
      <c r="T98" s="46">
        <f t="shared" si="14"/>
        <v>1.3996714752841389E-2</v>
      </c>
      <c r="V98" s="23">
        <f>+claims!D98</f>
        <v>11</v>
      </c>
      <c r="W98" s="23">
        <f>+claims!E98</f>
        <v>15</v>
      </c>
      <c r="X98" s="23">
        <f>+claims!F98</f>
        <v>9</v>
      </c>
      <c r="Z98" s="46">
        <f t="shared" si="15"/>
        <v>4.1246777595500351E-3</v>
      </c>
      <c r="AA98" s="46">
        <f t="shared" si="16"/>
        <v>5.7479522919959766E-3</v>
      </c>
      <c r="AB98" s="46">
        <f t="shared" si="18"/>
        <v>3.429910727045799E-3</v>
      </c>
      <c r="AD98" s="46">
        <f t="shared" si="17"/>
        <v>4.3183857541132303E-3</v>
      </c>
    </row>
    <row r="99" spans="1:30">
      <c r="A99" t="s">
        <v>150</v>
      </c>
      <c r="B99" t="s">
        <v>532</v>
      </c>
      <c r="C99" s="75">
        <v>70.5</v>
      </c>
      <c r="D99" s="5">
        <v>69.099999999999994</v>
      </c>
      <c r="E99" s="5">
        <v>67</v>
      </c>
      <c r="F99" s="5">
        <v>67</v>
      </c>
      <c r="G99" s="32">
        <f t="shared" si="10"/>
        <v>68.400000000000006</v>
      </c>
      <c r="H99" s="75">
        <v>68</v>
      </c>
      <c r="I99" s="5">
        <v>69</v>
      </c>
      <c r="J99" s="5">
        <v>69</v>
      </c>
      <c r="K99" s="5">
        <v>68</v>
      </c>
      <c r="L99" s="32">
        <f t="shared" si="11"/>
        <v>68.5</v>
      </c>
      <c r="M99" s="75">
        <v>67</v>
      </c>
      <c r="N99" s="5">
        <v>66.7</v>
      </c>
      <c r="O99" s="5">
        <v>69</v>
      </c>
      <c r="P99" s="37">
        <v>67.400000000000006</v>
      </c>
      <c r="Q99" s="32">
        <f t="shared" si="12"/>
        <v>67.525000000000006</v>
      </c>
      <c r="R99" s="16">
        <f t="shared" si="13"/>
        <v>67.995833333333337</v>
      </c>
      <c r="T99" s="46">
        <f t="shared" si="14"/>
        <v>3.6237413266809444E-4</v>
      </c>
      <c r="V99" s="23">
        <f>+claims!D99</f>
        <v>0</v>
      </c>
      <c r="W99" s="23">
        <f>+claims!E99</f>
        <v>0</v>
      </c>
      <c r="X99" s="23">
        <f>+claims!F99</f>
        <v>1</v>
      </c>
      <c r="Z99" s="46">
        <f t="shared" si="15"/>
        <v>0</v>
      </c>
      <c r="AA99" s="46">
        <f t="shared" si="16"/>
        <v>0</v>
      </c>
      <c r="AB99" s="46">
        <f t="shared" si="18"/>
        <v>0.01</v>
      </c>
      <c r="AD99" s="46">
        <f t="shared" si="17"/>
        <v>5.0000000000000001E-3</v>
      </c>
    </row>
    <row r="100" spans="1:30">
      <c r="A100" t="s">
        <v>504</v>
      </c>
      <c r="B100" t="s">
        <v>505</v>
      </c>
      <c r="C100" s="75">
        <v>703.5</v>
      </c>
      <c r="D100" s="5">
        <v>711.4</v>
      </c>
      <c r="E100" s="5">
        <v>701.7</v>
      </c>
      <c r="F100" s="5">
        <v>689</v>
      </c>
      <c r="G100" s="32">
        <f t="shared" si="10"/>
        <v>701.40000000000009</v>
      </c>
      <c r="H100" s="75">
        <v>672.9</v>
      </c>
      <c r="I100" s="5">
        <v>693.3</v>
      </c>
      <c r="J100" s="5">
        <v>703.8</v>
      </c>
      <c r="K100" s="5">
        <v>700.9</v>
      </c>
      <c r="L100" s="32">
        <f t="shared" si="11"/>
        <v>692.72500000000002</v>
      </c>
      <c r="M100" s="75">
        <v>703.5</v>
      </c>
      <c r="N100" s="5">
        <v>694.9</v>
      </c>
      <c r="O100" s="5">
        <v>704.9</v>
      </c>
      <c r="P100" s="37">
        <v>718.1</v>
      </c>
      <c r="Q100" s="32">
        <f t="shared" si="12"/>
        <v>705.35</v>
      </c>
      <c r="R100" s="16">
        <f t="shared" si="13"/>
        <v>700.48333333333346</v>
      </c>
      <c r="T100" s="46">
        <f t="shared" si="14"/>
        <v>3.7331263979183387E-3</v>
      </c>
      <c r="V100" s="23">
        <f>+claims!D100</f>
        <v>11</v>
      </c>
      <c r="W100" s="23">
        <f>+claims!E100</f>
        <v>8</v>
      </c>
      <c r="X100" s="23">
        <f>+claims!F100</f>
        <v>6</v>
      </c>
      <c r="Z100" s="46">
        <f t="shared" si="15"/>
        <v>1.5682919874536638E-2</v>
      </c>
      <c r="AA100" s="46">
        <f t="shared" si="16"/>
        <v>1.1548594319535168E-2</v>
      </c>
      <c r="AB100" s="46">
        <f t="shared" si="18"/>
        <v>8.5064152548380238E-3</v>
      </c>
      <c r="AD100" s="46">
        <f t="shared" si="17"/>
        <v>1.0716559046353507E-2</v>
      </c>
    </row>
    <row r="101" spans="1:30">
      <c r="A101" t="s">
        <v>547</v>
      </c>
      <c r="B101" t="s">
        <v>548</v>
      </c>
      <c r="C101" s="75">
        <v>2631.8</v>
      </c>
      <c r="D101" s="5">
        <v>2603.5</v>
      </c>
      <c r="E101" s="5">
        <v>2542.6999999999998</v>
      </c>
      <c r="F101" s="5">
        <v>2329.6999999999998</v>
      </c>
      <c r="G101" s="32">
        <f t="shared" si="10"/>
        <v>2526.9250000000002</v>
      </c>
      <c r="H101" s="75">
        <v>2379.6</v>
      </c>
      <c r="I101" s="5">
        <v>2321.1999999999998</v>
      </c>
      <c r="J101" s="5">
        <v>2306.3000000000002</v>
      </c>
      <c r="K101" s="5">
        <v>2210.8000000000002</v>
      </c>
      <c r="L101" s="32">
        <f t="shared" si="11"/>
        <v>2304.4749999999999</v>
      </c>
      <c r="M101" s="75">
        <v>2170.4</v>
      </c>
      <c r="N101" s="5">
        <v>2132.6999999999998</v>
      </c>
      <c r="O101" s="5">
        <v>2105</v>
      </c>
      <c r="P101" s="37">
        <v>2076.3000000000002</v>
      </c>
      <c r="Q101" s="32">
        <f t="shared" si="12"/>
        <v>2121.1000000000004</v>
      </c>
      <c r="R101" s="16">
        <f t="shared" si="13"/>
        <v>2249.8625000000002</v>
      </c>
      <c r="T101" s="46">
        <f t="shared" ref="T101:T133" si="19">+R101/$R$263</f>
        <v>1.1990322525546477E-2</v>
      </c>
      <c r="V101" s="23">
        <f>+claims!D101</f>
        <v>431</v>
      </c>
      <c r="W101" s="23">
        <f>+claims!E101</f>
        <v>408</v>
      </c>
      <c r="X101" s="23">
        <f>+claims!F101</f>
        <v>401</v>
      </c>
      <c r="Z101" s="46">
        <f t="shared" si="15"/>
        <v>0.17056303610119017</v>
      </c>
      <c r="AA101" s="46">
        <f t="shared" si="16"/>
        <v>0.17704683279271852</v>
      </c>
      <c r="AB101" s="46">
        <f t="shared" si="18"/>
        <v>0.18905284993635374</v>
      </c>
      <c r="AD101" s="46">
        <f t="shared" si="17"/>
        <v>0.18196920858261476</v>
      </c>
    </row>
    <row r="102" spans="1:30">
      <c r="A102" t="s">
        <v>151</v>
      </c>
      <c r="B102" t="s">
        <v>152</v>
      </c>
      <c r="C102" s="75">
        <v>38690.6</v>
      </c>
      <c r="D102" s="5">
        <v>38890.400000000001</v>
      </c>
      <c r="E102" s="5">
        <v>38337.9</v>
      </c>
      <c r="F102" s="5">
        <v>37143.699999999997</v>
      </c>
      <c r="G102" s="32">
        <f t="shared" si="10"/>
        <v>38265.649999999994</v>
      </c>
      <c r="H102" s="75">
        <v>36365.699999999997</v>
      </c>
      <c r="I102" s="5">
        <v>35939.699999999997</v>
      </c>
      <c r="J102" s="5">
        <v>35909.800000000003</v>
      </c>
      <c r="K102" s="5">
        <v>36229.4</v>
      </c>
      <c r="L102" s="32">
        <f t="shared" si="11"/>
        <v>36111.15</v>
      </c>
      <c r="M102" s="75">
        <v>36162.400000000001</v>
      </c>
      <c r="N102" s="5">
        <v>36492.699999999997</v>
      </c>
      <c r="O102" s="5">
        <v>36240.300000000003</v>
      </c>
      <c r="P102" s="37">
        <v>35755.800000000003</v>
      </c>
      <c r="Q102" s="32">
        <f t="shared" si="12"/>
        <v>36162.800000000003</v>
      </c>
      <c r="R102" s="16">
        <f t="shared" si="13"/>
        <v>36496.058333333334</v>
      </c>
      <c r="T102" s="46">
        <f t="shared" si="19"/>
        <v>0.1945005574019856</v>
      </c>
      <c r="V102" s="23">
        <f>+claims!D102</f>
        <v>1739</v>
      </c>
      <c r="W102" s="23">
        <f>+claims!E102</f>
        <v>1572</v>
      </c>
      <c r="X102" s="23">
        <f>+claims!F102</f>
        <v>1598</v>
      </c>
      <c r="Z102" s="46">
        <f t="shared" si="15"/>
        <v>4.5445458263481744E-2</v>
      </c>
      <c r="AA102" s="46">
        <f t="shared" si="16"/>
        <v>4.3532260811411434E-2</v>
      </c>
      <c r="AB102" s="46">
        <f t="shared" si="18"/>
        <v>4.4189056157155966E-2</v>
      </c>
      <c r="AD102" s="46">
        <f t="shared" si="17"/>
        <v>4.4179524726295417E-2</v>
      </c>
    </row>
    <row r="103" spans="1:30" s="44" customFormat="1">
      <c r="A103" s="44" t="s">
        <v>509</v>
      </c>
      <c r="B103" s="44" t="s">
        <v>508</v>
      </c>
      <c r="C103" s="69"/>
      <c r="D103" s="69"/>
      <c r="E103" s="69"/>
      <c r="F103" s="32">
        <v>1013.9</v>
      </c>
      <c r="G103" s="32">
        <f t="shared" si="10"/>
        <v>1013.9</v>
      </c>
      <c r="H103" s="69"/>
      <c r="I103" s="69"/>
      <c r="J103" s="69"/>
      <c r="K103" s="32">
        <v>976</v>
      </c>
      <c r="L103" s="32">
        <f t="shared" si="11"/>
        <v>976</v>
      </c>
      <c r="M103" s="75"/>
      <c r="N103" s="69"/>
      <c r="O103" s="69"/>
      <c r="P103" s="32">
        <v>973.23</v>
      </c>
      <c r="Q103" s="32">
        <f t="shared" si="12"/>
        <v>973.23</v>
      </c>
      <c r="R103" s="16">
        <f t="shared" si="13"/>
        <v>980.93166666666673</v>
      </c>
      <c r="T103" s="46">
        <f t="shared" si="19"/>
        <v>5.2277359433543962E-3</v>
      </c>
      <c r="V103" s="23">
        <f>+claims!D103</f>
        <v>6</v>
      </c>
      <c r="W103" s="23">
        <f>+claims!E103</f>
        <v>14</v>
      </c>
      <c r="X103" s="23">
        <f>+claims!F103</f>
        <v>9</v>
      </c>
      <c r="Z103" s="46">
        <f t="shared" si="15"/>
        <v>5.9177433671959764E-3</v>
      </c>
      <c r="AA103" s="46">
        <f t="shared" si="16"/>
        <v>1.4344262295081968E-2</v>
      </c>
      <c r="AB103" s="46">
        <f t="shared" si="18"/>
        <v>9.2475571036651147E-3</v>
      </c>
      <c r="AD103" s="46">
        <f t="shared" si="17"/>
        <v>1.0391489878059209E-2</v>
      </c>
    </row>
    <row r="104" spans="1:30">
      <c r="A104" t="s">
        <v>153</v>
      </c>
      <c r="B104" t="s">
        <v>154</v>
      </c>
      <c r="C104" s="75">
        <v>799.4</v>
      </c>
      <c r="D104" s="5">
        <v>805</v>
      </c>
      <c r="E104" s="5">
        <v>799.9</v>
      </c>
      <c r="F104" s="5">
        <v>787.7</v>
      </c>
      <c r="G104" s="32">
        <f t="shared" si="10"/>
        <v>798</v>
      </c>
      <c r="H104" s="75">
        <v>765.6</v>
      </c>
      <c r="I104" s="5">
        <v>779.4</v>
      </c>
      <c r="J104" s="5">
        <v>811.4</v>
      </c>
      <c r="K104" s="5">
        <v>846.6</v>
      </c>
      <c r="L104" s="32">
        <f t="shared" si="11"/>
        <v>800.75</v>
      </c>
      <c r="M104" s="75">
        <v>872.9</v>
      </c>
      <c r="N104" s="5">
        <v>883</v>
      </c>
      <c r="O104" s="5">
        <v>880.5</v>
      </c>
      <c r="P104" s="37">
        <v>884.7</v>
      </c>
      <c r="Q104" s="32">
        <f t="shared" si="12"/>
        <v>880.27500000000009</v>
      </c>
      <c r="R104" s="16">
        <f t="shared" si="13"/>
        <v>840.05416666666679</v>
      </c>
      <c r="T104" s="46">
        <f t="shared" si="19"/>
        <v>4.4769493234642155E-3</v>
      </c>
      <c r="V104" s="23">
        <f>+claims!D104</f>
        <v>5</v>
      </c>
      <c r="W104" s="23">
        <f>+claims!E104</f>
        <v>6</v>
      </c>
      <c r="X104" s="23">
        <f>+claims!F104</f>
        <v>6</v>
      </c>
      <c r="Z104" s="46">
        <f t="shared" si="15"/>
        <v>6.2656641604010022E-3</v>
      </c>
      <c r="AA104" s="46">
        <f t="shared" si="16"/>
        <v>7.492975335622854E-3</v>
      </c>
      <c r="AB104" s="46">
        <f t="shared" si="18"/>
        <v>6.8160518019936946E-3</v>
      </c>
      <c r="AD104" s="46">
        <f t="shared" si="17"/>
        <v>6.9499617062712994E-3</v>
      </c>
    </row>
    <row r="105" spans="1:30">
      <c r="A105" t="s">
        <v>155</v>
      </c>
      <c r="B105" t="s">
        <v>156</v>
      </c>
      <c r="C105" s="75">
        <v>1342.8</v>
      </c>
      <c r="D105" s="5">
        <v>1344.2</v>
      </c>
      <c r="E105" s="5">
        <v>1357.3000000000002</v>
      </c>
      <c r="F105" s="5">
        <v>925.4</v>
      </c>
      <c r="G105" s="32">
        <f t="shared" si="10"/>
        <v>1242.425</v>
      </c>
      <c r="H105" s="75">
        <v>1311.4</v>
      </c>
      <c r="I105" s="5">
        <v>1283.0999999999999</v>
      </c>
      <c r="J105" s="5">
        <v>1334.3</v>
      </c>
      <c r="K105" s="5">
        <v>1016.9</v>
      </c>
      <c r="L105" s="32">
        <f t="shared" si="11"/>
        <v>1236.425</v>
      </c>
      <c r="M105" s="75">
        <v>1394.7</v>
      </c>
      <c r="N105" s="5">
        <v>1398.2</v>
      </c>
      <c r="O105" s="5">
        <v>1374.1</v>
      </c>
      <c r="P105" s="37">
        <v>1044</v>
      </c>
      <c r="Q105" s="32">
        <f t="shared" si="12"/>
        <v>1302.75</v>
      </c>
      <c r="R105" s="16">
        <f t="shared" si="13"/>
        <v>1270.5874999999999</v>
      </c>
      <c r="T105" s="46">
        <f t="shared" si="19"/>
        <v>6.7714155518071801E-3</v>
      </c>
      <c r="V105" s="23">
        <f>+claims!D105</f>
        <v>15</v>
      </c>
      <c r="W105" s="23">
        <f>+claims!E105</f>
        <v>19</v>
      </c>
      <c r="X105" s="23">
        <f>+claims!F105</f>
        <v>27</v>
      </c>
      <c r="Z105" s="46">
        <f t="shared" si="15"/>
        <v>1.2073163370022335E-2</v>
      </c>
      <c r="AA105" s="46">
        <f t="shared" si="16"/>
        <v>1.5366884364195159E-2</v>
      </c>
      <c r="AB105" s="46">
        <f t="shared" si="18"/>
        <v>2.072538860103627E-2</v>
      </c>
      <c r="AD105" s="46">
        <f t="shared" si="17"/>
        <v>1.749718298358691E-2</v>
      </c>
    </row>
    <row r="106" spans="1:30">
      <c r="A106" t="s">
        <v>157</v>
      </c>
      <c r="B106" t="s">
        <v>158</v>
      </c>
      <c r="C106" s="75">
        <v>1629</v>
      </c>
      <c r="D106" s="5">
        <v>1630.2</v>
      </c>
      <c r="E106" s="5">
        <v>1618.4</v>
      </c>
      <c r="F106" s="5">
        <v>1618.8</v>
      </c>
      <c r="G106" s="32">
        <f t="shared" si="10"/>
        <v>1624.1000000000001</v>
      </c>
      <c r="H106" s="75">
        <v>1644.6999999999998</v>
      </c>
      <c r="I106" s="5">
        <v>1640</v>
      </c>
      <c r="J106" s="5">
        <v>1655</v>
      </c>
      <c r="K106" s="5">
        <v>1624.1999999999998</v>
      </c>
      <c r="L106" s="32">
        <f t="shared" si="11"/>
        <v>1640.9749999999999</v>
      </c>
      <c r="M106" s="75">
        <v>1612</v>
      </c>
      <c r="N106" s="5">
        <v>1627.1999999999998</v>
      </c>
      <c r="O106" s="5">
        <v>1639.6</v>
      </c>
      <c r="P106" s="37">
        <v>1637.8</v>
      </c>
      <c r="Q106" s="32">
        <f t="shared" si="12"/>
        <v>1629.1499999999999</v>
      </c>
      <c r="R106" s="16">
        <f t="shared" si="13"/>
        <v>1632.25</v>
      </c>
      <c r="T106" s="46">
        <f t="shared" si="19"/>
        <v>8.6988444593050617E-3</v>
      </c>
      <c r="V106" s="23">
        <f>+claims!D106</f>
        <v>38</v>
      </c>
      <c r="W106" s="23">
        <f>+claims!E106</f>
        <v>32</v>
      </c>
      <c r="X106" s="23">
        <f>+claims!F106</f>
        <v>36</v>
      </c>
      <c r="Z106" s="46">
        <f t="shared" si="15"/>
        <v>2.3397574041007327E-2</v>
      </c>
      <c r="AA106" s="46">
        <f t="shared" si="16"/>
        <v>1.9500601776382943E-2</v>
      </c>
      <c r="AB106" s="46">
        <f t="shared" si="18"/>
        <v>2.2097412761255871E-2</v>
      </c>
      <c r="AD106" s="46">
        <f t="shared" si="17"/>
        <v>2.1448502646256806E-2</v>
      </c>
    </row>
    <row r="107" spans="1:30">
      <c r="A107" t="s">
        <v>159</v>
      </c>
      <c r="B107" t="s">
        <v>160</v>
      </c>
      <c r="C107" s="75">
        <v>7361.1</v>
      </c>
      <c r="D107" s="5">
        <v>7270.3</v>
      </c>
      <c r="E107" s="5">
        <v>7238.3</v>
      </c>
      <c r="F107" s="5">
        <v>5753.5</v>
      </c>
      <c r="G107" s="32">
        <f t="shared" si="10"/>
        <v>6905.8</v>
      </c>
      <c r="H107" s="75">
        <v>7144.0999999999995</v>
      </c>
      <c r="I107" s="5">
        <v>7030.7</v>
      </c>
      <c r="J107" s="5">
        <v>7093.5</v>
      </c>
      <c r="K107" s="5">
        <v>5694.4</v>
      </c>
      <c r="L107" s="32">
        <f t="shared" si="11"/>
        <v>6740.6749999999993</v>
      </c>
      <c r="M107" s="75">
        <v>7313.5</v>
      </c>
      <c r="N107" s="5">
        <v>7223.8</v>
      </c>
      <c r="O107" s="5">
        <v>7209.0999999999995</v>
      </c>
      <c r="P107" s="37">
        <v>5827.1</v>
      </c>
      <c r="Q107" s="32">
        <f t="shared" si="12"/>
        <v>6893.375</v>
      </c>
      <c r="R107" s="16">
        <f t="shared" si="13"/>
        <v>6844.5458333333327</v>
      </c>
      <c r="T107" s="46">
        <f t="shared" si="19"/>
        <v>3.6477034522132766E-2</v>
      </c>
      <c r="V107" s="23">
        <f>+claims!D107</f>
        <v>101</v>
      </c>
      <c r="W107" s="23">
        <f>+claims!E107</f>
        <v>82</v>
      </c>
      <c r="X107" s="23">
        <f>+claims!F107</f>
        <v>76</v>
      </c>
      <c r="Z107" s="46">
        <f t="shared" si="15"/>
        <v>1.4625387355556199E-2</v>
      </c>
      <c r="AA107" s="46">
        <f t="shared" si="16"/>
        <v>1.2164953806554983E-2</v>
      </c>
      <c r="AB107" s="46">
        <f t="shared" si="18"/>
        <v>1.1025078426750322E-2</v>
      </c>
      <c r="AD107" s="46">
        <f t="shared" si="17"/>
        <v>1.200508837481952E-2</v>
      </c>
    </row>
    <row r="108" spans="1:30">
      <c r="A108" t="s">
        <v>161</v>
      </c>
      <c r="B108" t="s">
        <v>162</v>
      </c>
      <c r="C108" s="75">
        <v>1957.4</v>
      </c>
      <c r="D108" s="5">
        <v>2030.6</v>
      </c>
      <c r="E108" s="5">
        <v>1930</v>
      </c>
      <c r="F108" s="5">
        <v>1432.8</v>
      </c>
      <c r="G108" s="32">
        <f t="shared" si="10"/>
        <v>1837.7</v>
      </c>
      <c r="H108" s="75">
        <v>1960.5</v>
      </c>
      <c r="I108" s="5">
        <v>2047.8</v>
      </c>
      <c r="J108" s="5">
        <v>1943.5</v>
      </c>
      <c r="K108" s="5">
        <v>1468.8000000000002</v>
      </c>
      <c r="L108" s="32">
        <f t="shared" si="11"/>
        <v>1855.15</v>
      </c>
      <c r="M108" s="75">
        <v>1970</v>
      </c>
      <c r="N108" s="5">
        <v>2040.6000000000001</v>
      </c>
      <c r="O108" s="5">
        <v>1934.1999999999998</v>
      </c>
      <c r="P108" s="37">
        <v>1449.7</v>
      </c>
      <c r="Q108" s="32">
        <f t="shared" si="12"/>
        <v>1848.625</v>
      </c>
      <c r="R108" s="16">
        <f t="shared" si="13"/>
        <v>1848.9791666666667</v>
      </c>
      <c r="T108" s="46">
        <f t="shared" si="19"/>
        <v>9.8538717594295142E-3</v>
      </c>
      <c r="V108" s="23">
        <f>+claims!D108</f>
        <v>44</v>
      </c>
      <c r="W108" s="23">
        <f>+claims!E108</f>
        <v>37</v>
      </c>
      <c r="X108" s="23">
        <f>+claims!F108</f>
        <v>37</v>
      </c>
      <c r="Z108" s="46">
        <f t="shared" si="15"/>
        <v>2.3942972193502748E-2</v>
      </c>
      <c r="AA108" s="46">
        <f t="shared" si="16"/>
        <v>1.9944478883109181E-2</v>
      </c>
      <c r="AB108" s="46">
        <f t="shared" si="18"/>
        <v>2.0014875921292852E-2</v>
      </c>
      <c r="AD108" s="46">
        <f t="shared" si="17"/>
        <v>2.0646092953933281E-2</v>
      </c>
    </row>
    <row r="109" spans="1:30">
      <c r="A109" t="s">
        <v>163</v>
      </c>
      <c r="B109" t="s">
        <v>164</v>
      </c>
      <c r="C109" s="75">
        <v>7429.5999999999995</v>
      </c>
      <c r="D109" s="5">
        <v>7109.8</v>
      </c>
      <c r="E109" s="5">
        <v>7296.8</v>
      </c>
      <c r="F109" s="5">
        <v>5608.5999999999995</v>
      </c>
      <c r="G109" s="32">
        <f t="shared" si="10"/>
        <v>6861.2</v>
      </c>
      <c r="H109" s="75">
        <v>7467</v>
      </c>
      <c r="I109" s="5">
        <v>7168.7000000000007</v>
      </c>
      <c r="J109" s="5">
        <v>7321.4</v>
      </c>
      <c r="K109" s="5">
        <v>5648.9</v>
      </c>
      <c r="L109" s="32">
        <f t="shared" si="11"/>
        <v>6901.5</v>
      </c>
      <c r="M109" s="75">
        <v>7554.7</v>
      </c>
      <c r="N109" s="5">
        <v>7184.5</v>
      </c>
      <c r="O109" s="5">
        <v>7333</v>
      </c>
      <c r="P109" s="37">
        <v>5750.7</v>
      </c>
      <c r="Q109" s="32">
        <f t="shared" si="12"/>
        <v>6955.7250000000004</v>
      </c>
      <c r="R109" s="16">
        <f t="shared" si="13"/>
        <v>6921.895833333333</v>
      </c>
      <c r="T109" s="46">
        <f t="shared" si="19"/>
        <v>3.6889260356978683E-2</v>
      </c>
      <c r="V109" s="23">
        <f>+claims!D109</f>
        <v>86</v>
      </c>
      <c r="W109" s="23">
        <f>+claims!E109</f>
        <v>107</v>
      </c>
      <c r="X109" s="23">
        <f>+claims!F109</f>
        <v>104</v>
      </c>
      <c r="Z109" s="46">
        <f t="shared" si="15"/>
        <v>1.253425056841369E-2</v>
      </c>
      <c r="AA109" s="46">
        <f t="shared" si="16"/>
        <v>1.5503875968992248E-2</v>
      </c>
      <c r="AB109" s="46">
        <f t="shared" si="18"/>
        <v>1.4951712438315201E-2</v>
      </c>
      <c r="AD109" s="46">
        <f t="shared" si="17"/>
        <v>1.4732856636890631E-2</v>
      </c>
    </row>
    <row r="110" spans="1:30">
      <c r="A110" t="s">
        <v>165</v>
      </c>
      <c r="B110" t="s">
        <v>166</v>
      </c>
      <c r="C110" s="75">
        <v>1748.1</v>
      </c>
      <c r="D110" s="5">
        <v>1682.8000000000002</v>
      </c>
      <c r="E110" s="5">
        <v>1673.1</v>
      </c>
      <c r="F110" s="5">
        <v>1144.5</v>
      </c>
      <c r="G110" s="32">
        <f t="shared" si="10"/>
        <v>1562.125</v>
      </c>
      <c r="H110" s="75">
        <v>1604.5</v>
      </c>
      <c r="I110" s="5">
        <v>1556</v>
      </c>
      <c r="J110" s="5">
        <v>1552.1</v>
      </c>
      <c r="K110" s="5">
        <v>1111</v>
      </c>
      <c r="L110" s="32">
        <f t="shared" si="11"/>
        <v>1455.9</v>
      </c>
      <c r="M110" s="75">
        <v>1637.5</v>
      </c>
      <c r="N110" s="5">
        <v>1538.8</v>
      </c>
      <c r="O110" s="5">
        <v>1554.6</v>
      </c>
      <c r="P110" s="37">
        <v>1248</v>
      </c>
      <c r="Q110" s="32">
        <f t="shared" si="12"/>
        <v>1494.7249999999999</v>
      </c>
      <c r="R110" s="16">
        <f t="shared" si="13"/>
        <v>1493.0166666666664</v>
      </c>
      <c r="T110" s="46">
        <f t="shared" si="19"/>
        <v>7.9568201920560237E-3</v>
      </c>
      <c r="V110" s="23">
        <f>+claims!D110</f>
        <v>18</v>
      </c>
      <c r="W110" s="23">
        <f>+claims!E110</f>
        <v>20</v>
      </c>
      <c r="X110" s="23">
        <f>+claims!F110</f>
        <v>21</v>
      </c>
      <c r="Z110" s="46">
        <f t="shared" si="15"/>
        <v>1.1522765463711291E-2</v>
      </c>
      <c r="AA110" s="46">
        <f t="shared" si="16"/>
        <v>1.3737207225771E-2</v>
      </c>
      <c r="AB110" s="46">
        <f t="shared" si="18"/>
        <v>1.404940708157019E-2</v>
      </c>
      <c r="AD110" s="46">
        <f t="shared" si="17"/>
        <v>1.3524233526660642E-2</v>
      </c>
    </row>
    <row r="111" spans="1:30">
      <c r="A111" t="s">
        <v>167</v>
      </c>
      <c r="B111" t="s">
        <v>168</v>
      </c>
      <c r="C111" s="75">
        <v>885</v>
      </c>
      <c r="D111" s="5">
        <v>830.1</v>
      </c>
      <c r="E111" s="5">
        <v>843.3</v>
      </c>
      <c r="F111" s="5">
        <v>600.79999999999995</v>
      </c>
      <c r="G111" s="32">
        <f t="shared" si="10"/>
        <v>789.8</v>
      </c>
      <c r="H111" s="75">
        <v>861.1</v>
      </c>
      <c r="I111" s="5">
        <v>832.40000000000009</v>
      </c>
      <c r="J111" s="5">
        <v>820.8</v>
      </c>
      <c r="K111" s="5">
        <v>579</v>
      </c>
      <c r="L111" s="32">
        <f t="shared" si="11"/>
        <v>773.32500000000005</v>
      </c>
      <c r="M111" s="75">
        <v>857.1</v>
      </c>
      <c r="N111" s="5">
        <v>798.8</v>
      </c>
      <c r="O111" s="5">
        <v>831.7</v>
      </c>
      <c r="P111" s="37">
        <v>581.20000000000005</v>
      </c>
      <c r="Q111" s="32">
        <f t="shared" si="12"/>
        <v>767.2</v>
      </c>
      <c r="R111" s="16">
        <f t="shared" si="13"/>
        <v>773.00833333333333</v>
      </c>
      <c r="T111" s="46">
        <f t="shared" si="19"/>
        <v>4.1196380808168525E-3</v>
      </c>
      <c r="V111" s="23">
        <f>+claims!D111</f>
        <v>18</v>
      </c>
      <c r="W111" s="23">
        <f>+claims!E111</f>
        <v>10</v>
      </c>
      <c r="X111" s="23">
        <f>+claims!F111</f>
        <v>9</v>
      </c>
      <c r="Z111" s="46">
        <f t="shared" si="15"/>
        <v>2.2790579893643963E-2</v>
      </c>
      <c r="AA111" s="46">
        <f t="shared" si="16"/>
        <v>1.2931173827304172E-2</v>
      </c>
      <c r="AB111" s="46">
        <f t="shared" si="18"/>
        <v>1.173096976016684E-2</v>
      </c>
      <c r="AD111" s="46">
        <f t="shared" si="17"/>
        <v>1.397430613812547E-2</v>
      </c>
    </row>
    <row r="112" spans="1:30">
      <c r="A112" t="s">
        <v>169</v>
      </c>
      <c r="B112" t="s">
        <v>170</v>
      </c>
      <c r="C112" s="75">
        <v>1064.5</v>
      </c>
      <c r="D112" s="5">
        <v>1039.2</v>
      </c>
      <c r="E112" s="5">
        <v>1054.6999999999998</v>
      </c>
      <c r="F112" s="5">
        <v>781.9</v>
      </c>
      <c r="G112" s="32">
        <f t="shared" si="10"/>
        <v>985.07499999999993</v>
      </c>
      <c r="H112" s="75">
        <v>1114.4000000000001</v>
      </c>
      <c r="I112" s="5">
        <v>1062.5999999999999</v>
      </c>
      <c r="J112" s="5">
        <v>1078.5</v>
      </c>
      <c r="K112" s="5">
        <v>745.59999999999991</v>
      </c>
      <c r="L112" s="32">
        <f t="shared" si="11"/>
        <v>1000.275</v>
      </c>
      <c r="M112" s="75">
        <v>1113.0999999999999</v>
      </c>
      <c r="N112" s="5">
        <v>1072.9000000000001</v>
      </c>
      <c r="O112" s="5">
        <v>1029.0999999999999</v>
      </c>
      <c r="P112" s="37">
        <v>709.9</v>
      </c>
      <c r="Q112" s="32">
        <f t="shared" si="12"/>
        <v>981.25</v>
      </c>
      <c r="R112" s="16">
        <f t="shared" si="13"/>
        <v>988.22916666666663</v>
      </c>
      <c r="T112" s="46">
        <f t="shared" si="19"/>
        <v>5.2666269327504931E-3</v>
      </c>
      <c r="V112" s="23">
        <f>+claims!D112</f>
        <v>8</v>
      </c>
      <c r="W112" s="23">
        <f>+claims!E112</f>
        <v>15</v>
      </c>
      <c r="X112" s="23">
        <f>+claims!F112</f>
        <v>12</v>
      </c>
      <c r="Z112" s="46">
        <f t="shared" si="15"/>
        <v>8.1212090449965749E-3</v>
      </c>
      <c r="AA112" s="46">
        <f t="shared" si="16"/>
        <v>1.4995876134063132E-2</v>
      </c>
      <c r="AB112" s="46">
        <f t="shared" si="18"/>
        <v>1.2229299363057325E-2</v>
      </c>
      <c r="AD112" s="46">
        <f t="shared" si="17"/>
        <v>1.2466809900382467E-2</v>
      </c>
    </row>
    <row r="113" spans="1:30">
      <c r="A113" t="s">
        <v>171</v>
      </c>
      <c r="B113" t="s">
        <v>533</v>
      </c>
      <c r="C113" s="75">
        <v>4442.2999999999993</v>
      </c>
      <c r="D113" s="5">
        <v>4506.3999999999996</v>
      </c>
      <c r="E113" s="5">
        <v>4391.6000000000004</v>
      </c>
      <c r="F113" s="5">
        <v>4373</v>
      </c>
      <c r="G113" s="32">
        <f t="shared" si="10"/>
        <v>4428.3249999999998</v>
      </c>
      <c r="H113" s="75">
        <v>4431.3999999999996</v>
      </c>
      <c r="I113" s="5">
        <v>4506</v>
      </c>
      <c r="J113" s="5">
        <v>4432.3999999999996</v>
      </c>
      <c r="K113" s="5">
        <v>4444.3</v>
      </c>
      <c r="L113" s="32">
        <f t="shared" si="11"/>
        <v>4453.5249999999996</v>
      </c>
      <c r="M113" s="75">
        <v>4510.6000000000004</v>
      </c>
      <c r="N113" s="5">
        <v>4550.1000000000004</v>
      </c>
      <c r="O113" s="5">
        <v>4503.8</v>
      </c>
      <c r="P113" s="37">
        <v>4583.6000000000004</v>
      </c>
      <c r="Q113" s="32">
        <f t="shared" si="12"/>
        <v>4537.0249999999996</v>
      </c>
      <c r="R113" s="16">
        <f t="shared" si="13"/>
        <v>4491.0749999999998</v>
      </c>
      <c r="T113" s="46">
        <f t="shared" si="19"/>
        <v>2.3934546105114706E-2</v>
      </c>
      <c r="V113" s="23">
        <f>+claims!D113</f>
        <v>47</v>
      </c>
      <c r="W113" s="23">
        <f>+claims!E113</f>
        <v>42</v>
      </c>
      <c r="X113" s="23">
        <f>+claims!F113</f>
        <v>66</v>
      </c>
      <c r="Z113" s="46">
        <f t="shared" si="15"/>
        <v>1.0613493815381663E-2</v>
      </c>
      <c r="AA113" s="46">
        <f t="shared" si="16"/>
        <v>9.4307318360175377E-3</v>
      </c>
      <c r="AB113" s="46">
        <f t="shared" si="18"/>
        <v>1.4546977369531798E-2</v>
      </c>
      <c r="AD113" s="46">
        <f t="shared" si="17"/>
        <v>1.2185981599335356E-2</v>
      </c>
    </row>
    <row r="114" spans="1:30">
      <c r="A114" t="s">
        <v>172</v>
      </c>
      <c r="B114" t="s">
        <v>173</v>
      </c>
      <c r="C114" s="75">
        <v>5659.6</v>
      </c>
      <c r="D114" s="5">
        <v>5494.7</v>
      </c>
      <c r="E114" s="5">
        <v>5558.3</v>
      </c>
      <c r="F114" s="5">
        <v>4044.6000000000004</v>
      </c>
      <c r="G114" s="32">
        <f t="shared" si="10"/>
        <v>5189.2999999999993</v>
      </c>
      <c r="H114" s="75">
        <v>5881.1</v>
      </c>
      <c r="I114" s="5">
        <v>5592.7999999999993</v>
      </c>
      <c r="J114" s="5">
        <v>5731.5</v>
      </c>
      <c r="K114" s="5">
        <v>4251</v>
      </c>
      <c r="L114" s="32">
        <f t="shared" si="11"/>
        <v>5364.1</v>
      </c>
      <c r="M114" s="75">
        <v>6080.9</v>
      </c>
      <c r="N114" s="5">
        <v>5834</v>
      </c>
      <c r="O114" s="5">
        <v>5887.8</v>
      </c>
      <c r="P114" s="37">
        <v>4328.1000000000004</v>
      </c>
      <c r="Q114" s="32">
        <f t="shared" si="12"/>
        <v>5532.7000000000007</v>
      </c>
      <c r="R114" s="16">
        <f t="shared" si="13"/>
        <v>5419.2666666666673</v>
      </c>
      <c r="T114" s="46">
        <f t="shared" si="19"/>
        <v>2.8881211711949732E-2</v>
      </c>
      <c r="V114" s="23">
        <f>+claims!D114</f>
        <v>62</v>
      </c>
      <c r="W114" s="23">
        <f>+claims!E114</f>
        <v>81</v>
      </c>
      <c r="X114" s="23">
        <f>+claims!F114</f>
        <v>100</v>
      </c>
      <c r="Z114" s="46">
        <f t="shared" si="15"/>
        <v>1.1947661534310988E-2</v>
      </c>
      <c r="AA114" s="46">
        <f t="shared" si="16"/>
        <v>1.5100389627337297E-2</v>
      </c>
      <c r="AB114" s="46">
        <f t="shared" si="18"/>
        <v>1.8074357908435302E-2</v>
      </c>
      <c r="AD114" s="46">
        <f t="shared" si="17"/>
        <v>1.6061919085715248E-2</v>
      </c>
    </row>
    <row r="115" spans="1:30">
      <c r="A115" t="s">
        <v>174</v>
      </c>
      <c r="B115" t="s">
        <v>175</v>
      </c>
      <c r="C115" s="75">
        <v>2792.3</v>
      </c>
      <c r="D115" s="5">
        <v>2605.9</v>
      </c>
      <c r="E115" s="5">
        <v>2787.3</v>
      </c>
      <c r="F115" s="5">
        <v>2012.5</v>
      </c>
      <c r="G115" s="32">
        <f t="shared" si="10"/>
        <v>2549.5</v>
      </c>
      <c r="H115" s="75">
        <v>2824.7</v>
      </c>
      <c r="I115" s="5">
        <v>2639.8</v>
      </c>
      <c r="J115" s="5">
        <v>2856.2</v>
      </c>
      <c r="K115" s="5">
        <v>2052</v>
      </c>
      <c r="L115" s="32">
        <f t="shared" si="11"/>
        <v>2593.1750000000002</v>
      </c>
      <c r="M115" s="75">
        <v>2789.8</v>
      </c>
      <c r="N115" s="5">
        <v>2732.8</v>
      </c>
      <c r="O115" s="5">
        <v>2937.3</v>
      </c>
      <c r="P115" s="37">
        <v>2138.6999999999998</v>
      </c>
      <c r="Q115" s="32">
        <f t="shared" si="12"/>
        <v>2649.6500000000005</v>
      </c>
      <c r="R115" s="16">
        <f t="shared" si="13"/>
        <v>2614.1333333333337</v>
      </c>
      <c r="T115" s="46">
        <f t="shared" si="19"/>
        <v>1.3931652174943387E-2</v>
      </c>
      <c r="V115" s="23">
        <f>+claims!D115</f>
        <v>18</v>
      </c>
      <c r="W115" s="23">
        <f>+claims!E115</f>
        <v>24</v>
      </c>
      <c r="X115" s="23">
        <f>+claims!F115</f>
        <v>25</v>
      </c>
      <c r="Z115" s="46">
        <f t="shared" si="15"/>
        <v>7.0602078838988037E-3</v>
      </c>
      <c r="AA115" s="46">
        <f t="shared" si="16"/>
        <v>9.2550637731738106E-3</v>
      </c>
      <c r="AB115" s="46">
        <f t="shared" si="18"/>
        <v>9.4352084237540792E-3</v>
      </c>
      <c r="AD115" s="46">
        <f t="shared" si="17"/>
        <v>8.9793267835847762E-3</v>
      </c>
    </row>
    <row r="116" spans="1:30">
      <c r="A116" t="s">
        <v>176</v>
      </c>
      <c r="B116" s="31" t="s">
        <v>553</v>
      </c>
      <c r="C116" s="75">
        <v>5076.3</v>
      </c>
      <c r="D116" s="5">
        <v>4855</v>
      </c>
      <c r="E116" s="5">
        <v>4924.2999999999993</v>
      </c>
      <c r="F116" s="5">
        <v>3529.5</v>
      </c>
      <c r="G116" s="32">
        <f t="shared" si="10"/>
        <v>4596.2749999999996</v>
      </c>
      <c r="H116" s="75">
        <v>5009.8</v>
      </c>
      <c r="I116" s="5">
        <v>4901.8</v>
      </c>
      <c r="J116" s="5">
        <v>4939.5</v>
      </c>
      <c r="K116" s="5">
        <v>3669.1000000000004</v>
      </c>
      <c r="L116" s="32">
        <f t="shared" si="11"/>
        <v>4630.05</v>
      </c>
      <c r="M116" s="75">
        <v>5267</v>
      </c>
      <c r="N116" s="5">
        <v>4956.8999999999996</v>
      </c>
      <c r="O116" s="5">
        <v>5035.3</v>
      </c>
      <c r="P116" s="37">
        <v>3592.8</v>
      </c>
      <c r="Q116" s="32">
        <f t="shared" si="12"/>
        <v>4713</v>
      </c>
      <c r="R116" s="16">
        <f t="shared" si="13"/>
        <v>4665.895833333333</v>
      </c>
      <c r="T116" s="46">
        <f t="shared" si="19"/>
        <v>2.4866228897219324E-2</v>
      </c>
      <c r="V116" s="23">
        <f>+claims!D116</f>
        <v>64</v>
      </c>
      <c r="W116" s="23">
        <f>+claims!E116</f>
        <v>73</v>
      </c>
      <c r="X116" s="23">
        <f>+claims!F116</f>
        <v>62</v>
      </c>
      <c r="Z116" s="46">
        <f t="shared" si="15"/>
        <v>1.3924319149746263E-2</v>
      </c>
      <c r="AA116" s="46">
        <f t="shared" si="16"/>
        <v>1.5766568395589681E-2</v>
      </c>
      <c r="AB116" s="46">
        <f t="shared" si="18"/>
        <v>1.3155102906853384E-2</v>
      </c>
      <c r="AD116" s="46">
        <f t="shared" si="17"/>
        <v>1.4153794110247628E-2</v>
      </c>
    </row>
    <row r="117" spans="1:30">
      <c r="A117" t="s">
        <v>177</v>
      </c>
      <c r="B117" t="s">
        <v>178</v>
      </c>
      <c r="C117" s="75">
        <v>1934.8</v>
      </c>
      <c r="D117" s="5">
        <v>1795.9</v>
      </c>
      <c r="E117" s="5">
        <v>1797.3000000000002</v>
      </c>
      <c r="F117" s="5">
        <v>1276.8</v>
      </c>
      <c r="G117" s="32">
        <f t="shared" si="10"/>
        <v>1701.2</v>
      </c>
      <c r="H117" s="75">
        <v>1934.7</v>
      </c>
      <c r="I117" s="5">
        <v>1807.7</v>
      </c>
      <c r="J117" s="5">
        <v>1826.1</v>
      </c>
      <c r="K117" s="5">
        <v>1270.3999999999999</v>
      </c>
      <c r="L117" s="32">
        <f t="shared" si="11"/>
        <v>1709.7249999999999</v>
      </c>
      <c r="M117" s="75">
        <v>1940.3</v>
      </c>
      <c r="N117" s="5">
        <v>1278</v>
      </c>
      <c r="O117" s="5">
        <v>1856.7</v>
      </c>
      <c r="P117" s="37">
        <v>1195.0999999999999</v>
      </c>
      <c r="Q117" s="32">
        <f t="shared" si="12"/>
        <v>1567.5250000000001</v>
      </c>
      <c r="R117" s="16">
        <f t="shared" si="13"/>
        <v>1637.2041666666667</v>
      </c>
      <c r="T117" s="46">
        <f t="shared" si="19"/>
        <v>8.7252469866500194E-3</v>
      </c>
      <c r="V117" s="23">
        <f>+claims!D117</f>
        <v>22</v>
      </c>
      <c r="W117" s="23">
        <f>+claims!E117</f>
        <v>35</v>
      </c>
      <c r="X117" s="23">
        <f>+claims!F117</f>
        <v>30</v>
      </c>
      <c r="Z117" s="46">
        <f t="shared" si="15"/>
        <v>1.2932047966141547E-2</v>
      </c>
      <c r="AA117" s="46">
        <f t="shared" si="16"/>
        <v>2.0471128397841758E-2</v>
      </c>
      <c r="AB117" s="46">
        <f t="shared" si="18"/>
        <v>1.91384507424124E-2</v>
      </c>
      <c r="AD117" s="46">
        <f t="shared" si="17"/>
        <v>1.8548276164843711E-2</v>
      </c>
    </row>
    <row r="118" spans="1:30">
      <c r="A118" t="s">
        <v>179</v>
      </c>
      <c r="B118" t="s">
        <v>180</v>
      </c>
      <c r="C118" s="75">
        <v>569.80000000000007</v>
      </c>
      <c r="D118" s="5">
        <v>539.19999999999993</v>
      </c>
      <c r="E118" s="5">
        <v>562.1</v>
      </c>
      <c r="F118" s="5">
        <v>434</v>
      </c>
      <c r="G118" s="32">
        <f t="shared" si="10"/>
        <v>526.27499999999998</v>
      </c>
      <c r="H118" s="75">
        <v>530.70000000000005</v>
      </c>
      <c r="I118" s="5">
        <v>505.9</v>
      </c>
      <c r="J118" s="5">
        <v>524.70000000000005</v>
      </c>
      <c r="K118" s="5">
        <v>386.2</v>
      </c>
      <c r="L118" s="32">
        <f t="shared" si="11"/>
        <v>486.875</v>
      </c>
      <c r="M118" s="75">
        <v>496.2</v>
      </c>
      <c r="N118" s="5">
        <v>464.59999999999997</v>
      </c>
      <c r="O118" s="5">
        <v>510</v>
      </c>
      <c r="P118" s="37">
        <v>387</v>
      </c>
      <c r="Q118" s="32">
        <f t="shared" si="12"/>
        <v>464.45</v>
      </c>
      <c r="R118" s="16">
        <f t="shared" si="13"/>
        <v>482.22916666666669</v>
      </c>
      <c r="T118" s="46">
        <f t="shared" si="19"/>
        <v>2.5699718269711325E-3</v>
      </c>
      <c r="V118" s="23">
        <f>+claims!D118</f>
        <v>14</v>
      </c>
      <c r="W118" s="23">
        <f>+claims!E118</f>
        <v>14</v>
      </c>
      <c r="X118" s="23">
        <f>+claims!F118</f>
        <v>7</v>
      </c>
      <c r="Z118" s="46">
        <f t="shared" si="15"/>
        <v>2.6602061659778634E-2</v>
      </c>
      <c r="AA118" s="46">
        <f t="shared" si="16"/>
        <v>2.8754813863928114E-2</v>
      </c>
      <c r="AB118" s="46">
        <f t="shared" si="18"/>
        <v>1.5071590052750565E-2</v>
      </c>
      <c r="AD118" s="46">
        <f t="shared" si="17"/>
        <v>2.1554409924314427E-2</v>
      </c>
    </row>
    <row r="119" spans="1:30">
      <c r="A119" t="s">
        <v>181</v>
      </c>
      <c r="B119" t="s">
        <v>534</v>
      </c>
      <c r="C119" s="75">
        <v>23.5</v>
      </c>
      <c r="D119" s="5">
        <v>23</v>
      </c>
      <c r="E119" s="5">
        <v>23.6</v>
      </c>
      <c r="F119" s="5">
        <v>24</v>
      </c>
      <c r="G119" s="32">
        <f t="shared" si="10"/>
        <v>23.524999999999999</v>
      </c>
      <c r="H119" s="75">
        <v>23.3</v>
      </c>
      <c r="I119" s="5">
        <v>42.9</v>
      </c>
      <c r="J119" s="5">
        <v>43.1</v>
      </c>
      <c r="K119" s="5">
        <v>42.5</v>
      </c>
      <c r="L119" s="32">
        <f t="shared" si="11"/>
        <v>37.950000000000003</v>
      </c>
      <c r="M119" s="75">
        <v>40.799999999999997</v>
      </c>
      <c r="N119" s="5">
        <v>43.900000000000006</v>
      </c>
      <c r="O119" s="5">
        <v>42.5</v>
      </c>
      <c r="P119" s="37">
        <v>43.6</v>
      </c>
      <c r="Q119" s="32">
        <f t="shared" si="12"/>
        <v>42.7</v>
      </c>
      <c r="R119" s="16">
        <f t="shared" si="13"/>
        <v>37.920833333333341</v>
      </c>
      <c r="T119" s="46">
        <f t="shared" si="19"/>
        <v>2.0209369332755241E-4</v>
      </c>
      <c r="V119" s="23">
        <f>+claims!D119</f>
        <v>0</v>
      </c>
      <c r="W119" s="23">
        <f>+claims!E119</f>
        <v>0</v>
      </c>
      <c r="X119" s="23">
        <f>+claims!F119</f>
        <v>0</v>
      </c>
      <c r="Z119" s="46">
        <f t="shared" si="15"/>
        <v>0</v>
      </c>
      <c r="AA119" s="46">
        <f t="shared" si="16"/>
        <v>0</v>
      </c>
      <c r="AB119" s="46">
        <f t="shared" si="18"/>
        <v>0</v>
      </c>
      <c r="AD119" s="46">
        <f t="shared" si="17"/>
        <v>0</v>
      </c>
    </row>
    <row r="120" spans="1:30">
      <c r="A120" t="s">
        <v>182</v>
      </c>
      <c r="B120" t="s">
        <v>183</v>
      </c>
      <c r="C120" s="75">
        <v>1229.5999999999999</v>
      </c>
      <c r="D120" s="5">
        <v>1213.4000000000001</v>
      </c>
      <c r="E120" s="5">
        <v>1180.3000000000002</v>
      </c>
      <c r="F120" s="5">
        <v>786.09999999999991</v>
      </c>
      <c r="G120" s="32">
        <f t="shared" si="10"/>
        <v>1102.3499999999999</v>
      </c>
      <c r="H120" s="75">
        <v>1121.9000000000001</v>
      </c>
      <c r="I120" s="5">
        <v>1111</v>
      </c>
      <c r="J120" s="5">
        <v>1078.4000000000001</v>
      </c>
      <c r="K120" s="5">
        <v>741.1</v>
      </c>
      <c r="L120" s="32">
        <f t="shared" si="11"/>
        <v>1013.1</v>
      </c>
      <c r="M120" s="75">
        <v>1104.2</v>
      </c>
      <c r="N120" s="5">
        <v>1047.2</v>
      </c>
      <c r="O120" s="5">
        <v>1112.0999999999999</v>
      </c>
      <c r="P120" s="37">
        <v>785.3</v>
      </c>
      <c r="Q120" s="32">
        <f t="shared" si="12"/>
        <v>1012.2</v>
      </c>
      <c r="R120" s="16">
        <f t="shared" si="13"/>
        <v>1027.5250000000001</v>
      </c>
      <c r="T120" s="46">
        <f t="shared" si="19"/>
        <v>5.4760484932133155E-3</v>
      </c>
      <c r="V120" s="23">
        <f>+claims!D120</f>
        <v>17</v>
      </c>
      <c r="W120" s="23">
        <f>+claims!E120</f>
        <v>12</v>
      </c>
      <c r="X120" s="23">
        <f>+claims!F120</f>
        <v>12</v>
      </c>
      <c r="Z120" s="46">
        <f t="shared" si="15"/>
        <v>1.5421599310563796E-2</v>
      </c>
      <c r="AA120" s="46">
        <f t="shared" si="16"/>
        <v>1.1844832691738229E-2</v>
      </c>
      <c r="AB120" s="46">
        <f t="shared" si="18"/>
        <v>1.1855364552459988E-2</v>
      </c>
      <c r="AD120" s="46">
        <f t="shared" si="17"/>
        <v>1.244622639190337E-2</v>
      </c>
    </row>
    <row r="121" spans="1:30">
      <c r="A121" t="s">
        <v>184</v>
      </c>
      <c r="B121" t="s">
        <v>185</v>
      </c>
      <c r="C121" s="75">
        <v>1332.9</v>
      </c>
      <c r="D121" s="5">
        <v>1350.6</v>
      </c>
      <c r="E121" s="5">
        <v>1333.1</v>
      </c>
      <c r="F121" s="5">
        <v>1314</v>
      </c>
      <c r="G121" s="32">
        <f t="shared" si="10"/>
        <v>1332.65</v>
      </c>
      <c r="H121" s="75">
        <v>1293.9000000000001</v>
      </c>
      <c r="I121" s="5">
        <v>1279.6999999999998</v>
      </c>
      <c r="J121" s="5">
        <v>1282.4000000000001</v>
      </c>
      <c r="K121" s="5">
        <v>1250.2</v>
      </c>
      <c r="L121" s="32">
        <f t="shared" si="11"/>
        <v>1276.55</v>
      </c>
      <c r="M121" s="75">
        <v>1241.8</v>
      </c>
      <c r="N121" s="5">
        <v>1243.5999999999999</v>
      </c>
      <c r="O121" s="5">
        <v>1260.0999999999999</v>
      </c>
      <c r="P121" s="37">
        <v>1290.8</v>
      </c>
      <c r="Q121" s="32">
        <f t="shared" si="12"/>
        <v>1259.0749999999998</v>
      </c>
      <c r="R121" s="16">
        <f t="shared" si="13"/>
        <v>1277.1624999999999</v>
      </c>
      <c r="T121" s="46">
        <f t="shared" si="19"/>
        <v>6.8064560801085619E-3</v>
      </c>
      <c r="V121" s="23">
        <f>+claims!D121</f>
        <v>8</v>
      </c>
      <c r="W121" s="23">
        <f>+claims!E121</f>
        <v>16</v>
      </c>
      <c r="X121" s="23">
        <f>+claims!F121</f>
        <v>19</v>
      </c>
      <c r="Z121" s="46">
        <f t="shared" si="15"/>
        <v>6.0030765767455814E-3</v>
      </c>
      <c r="AA121" s="46">
        <f t="shared" si="16"/>
        <v>1.253378246053817E-2</v>
      </c>
      <c r="AB121" s="46">
        <f t="shared" si="18"/>
        <v>1.5090443381053554E-2</v>
      </c>
      <c r="AD121" s="46">
        <f t="shared" si="17"/>
        <v>1.2723661940163764E-2</v>
      </c>
    </row>
    <row r="122" spans="1:30">
      <c r="A122" t="s">
        <v>186</v>
      </c>
      <c r="B122" t="s">
        <v>535</v>
      </c>
      <c r="C122" s="75">
        <v>523.70000000000005</v>
      </c>
      <c r="D122" s="5">
        <v>518.9</v>
      </c>
      <c r="E122" s="5">
        <v>523.6</v>
      </c>
      <c r="F122" s="5">
        <v>406.6</v>
      </c>
      <c r="G122" s="32">
        <f t="shared" si="10"/>
        <v>493.19999999999993</v>
      </c>
      <c r="H122" s="75">
        <v>506.5</v>
      </c>
      <c r="I122" s="5">
        <v>499.29999999999995</v>
      </c>
      <c r="J122" s="5">
        <v>506.90000000000003</v>
      </c>
      <c r="K122" s="5">
        <v>394.3</v>
      </c>
      <c r="L122" s="32">
        <f t="shared" si="11"/>
        <v>476.75</v>
      </c>
      <c r="M122" s="75">
        <v>506.3</v>
      </c>
      <c r="N122" s="5">
        <v>486</v>
      </c>
      <c r="O122" s="5">
        <v>507.9</v>
      </c>
      <c r="P122" s="37">
        <v>390.4</v>
      </c>
      <c r="Q122" s="32">
        <f t="shared" si="12"/>
        <v>472.65</v>
      </c>
      <c r="R122" s="16">
        <f t="shared" si="13"/>
        <v>477.44166666666661</v>
      </c>
      <c r="T122" s="46">
        <f t="shared" si="19"/>
        <v>2.5444575259456008E-3</v>
      </c>
      <c r="V122" s="23">
        <f>+claims!D122</f>
        <v>6</v>
      </c>
      <c r="W122" s="23">
        <f>+claims!E122</f>
        <v>7</v>
      </c>
      <c r="X122" s="23">
        <f>+claims!F122</f>
        <v>6</v>
      </c>
      <c r="Z122" s="46">
        <f t="shared" si="15"/>
        <v>1.2165450121654504E-2</v>
      </c>
      <c r="AA122" s="46">
        <f t="shared" si="16"/>
        <v>1.4682747771368642E-2</v>
      </c>
      <c r="AB122" s="46">
        <f t="shared" si="18"/>
        <v>1.269438273563948E-2</v>
      </c>
      <c r="AD122" s="46">
        <f t="shared" si="17"/>
        <v>1.3269015645218372E-2</v>
      </c>
    </row>
    <row r="123" spans="1:30">
      <c r="A123" t="s">
        <v>475</v>
      </c>
      <c r="B123" t="s">
        <v>476</v>
      </c>
      <c r="C123" s="75">
        <v>542.4</v>
      </c>
      <c r="D123" s="5">
        <v>534</v>
      </c>
      <c r="E123" s="5">
        <v>521.29999999999995</v>
      </c>
      <c r="F123" s="5">
        <v>523.80000000000007</v>
      </c>
      <c r="G123" s="32">
        <f t="shared" si="10"/>
        <v>530.375</v>
      </c>
      <c r="H123" s="75">
        <v>523.4</v>
      </c>
      <c r="I123" s="5">
        <v>513.4</v>
      </c>
      <c r="J123" s="5">
        <v>495.79999999999995</v>
      </c>
      <c r="K123" s="5">
        <v>460.5</v>
      </c>
      <c r="L123" s="32">
        <f t="shared" si="11"/>
        <v>498.27499999999998</v>
      </c>
      <c r="M123" s="75">
        <v>446.8</v>
      </c>
      <c r="N123" s="5">
        <v>450.90000000000003</v>
      </c>
      <c r="O123" s="5">
        <v>445.7</v>
      </c>
      <c r="P123" s="37">
        <v>449.5</v>
      </c>
      <c r="Q123" s="32">
        <f t="shared" si="12"/>
        <v>448.22500000000002</v>
      </c>
      <c r="R123" s="16">
        <f t="shared" si="13"/>
        <v>478.60000000000008</v>
      </c>
      <c r="T123" s="46">
        <f t="shared" si="19"/>
        <v>2.5506306988656172E-3</v>
      </c>
      <c r="V123" s="23">
        <f>+claims!D123</f>
        <v>2</v>
      </c>
      <c r="W123" s="23">
        <f>+claims!E123</f>
        <v>1</v>
      </c>
      <c r="X123" s="23">
        <f>+claims!F123</f>
        <v>2</v>
      </c>
      <c r="Z123" s="46">
        <f t="shared" si="15"/>
        <v>3.7709168041480086E-3</v>
      </c>
      <c r="AA123" s="46">
        <f t="shared" si="16"/>
        <v>2.0069238874115699E-3</v>
      </c>
      <c r="AB123" s="46">
        <f t="shared" si="18"/>
        <v>4.4620447319984376E-3</v>
      </c>
      <c r="AD123" s="46">
        <f t="shared" si="17"/>
        <v>3.5284831291610766E-3</v>
      </c>
    </row>
    <row r="124" spans="1:30">
      <c r="A124" t="s">
        <v>187</v>
      </c>
      <c r="B124" t="s">
        <v>495</v>
      </c>
      <c r="C124" s="75">
        <v>392.2</v>
      </c>
      <c r="D124" s="5">
        <v>375.5</v>
      </c>
      <c r="E124" s="5">
        <v>383.6</v>
      </c>
      <c r="F124" s="5">
        <v>284.10000000000002</v>
      </c>
      <c r="G124" s="32">
        <f t="shared" si="10"/>
        <v>358.85</v>
      </c>
      <c r="H124" s="75">
        <v>399.1</v>
      </c>
      <c r="I124" s="5">
        <v>379.5</v>
      </c>
      <c r="J124" s="5">
        <v>397.5</v>
      </c>
      <c r="K124" s="5">
        <v>282</v>
      </c>
      <c r="L124" s="32">
        <f t="shared" si="11"/>
        <v>364.52499999999998</v>
      </c>
      <c r="M124" s="75">
        <v>393.7</v>
      </c>
      <c r="N124" s="5">
        <v>366.5</v>
      </c>
      <c r="O124" s="5">
        <v>385.6</v>
      </c>
      <c r="P124" s="37">
        <v>275</v>
      </c>
      <c r="Q124" s="32">
        <f t="shared" si="12"/>
        <v>355.20000000000005</v>
      </c>
      <c r="R124" s="16">
        <f t="shared" si="13"/>
        <v>358.91666666666669</v>
      </c>
      <c r="T124" s="46">
        <f t="shared" si="19"/>
        <v>1.9127953788853273E-3</v>
      </c>
      <c r="V124" s="23">
        <f>+claims!D124</f>
        <v>10</v>
      </c>
      <c r="W124" s="23">
        <f>+claims!E124</f>
        <v>13</v>
      </c>
      <c r="X124" s="23">
        <f>+claims!F124</f>
        <v>14</v>
      </c>
      <c r="Z124" s="46">
        <f t="shared" si="15"/>
        <v>2.7866796711717986E-2</v>
      </c>
      <c r="AA124" s="46">
        <f t="shared" si="16"/>
        <v>3.5662848912968934E-2</v>
      </c>
      <c r="AB124" s="46">
        <f t="shared" si="18"/>
        <v>3.9414414414414407E-2</v>
      </c>
      <c r="AD124" s="46">
        <f t="shared" si="17"/>
        <v>3.623928963014985E-2</v>
      </c>
    </row>
    <row r="125" spans="1:30">
      <c r="A125" t="s">
        <v>188</v>
      </c>
      <c r="B125" t="s">
        <v>189</v>
      </c>
      <c r="C125" s="75">
        <v>463.8</v>
      </c>
      <c r="D125" s="5">
        <v>451.6</v>
      </c>
      <c r="E125" s="5">
        <v>445</v>
      </c>
      <c r="F125" s="5">
        <v>325</v>
      </c>
      <c r="G125" s="32">
        <f t="shared" si="10"/>
        <v>421.35</v>
      </c>
      <c r="H125" s="75">
        <v>439.5</v>
      </c>
      <c r="I125" s="5">
        <v>440.5</v>
      </c>
      <c r="J125" s="5">
        <v>435.1</v>
      </c>
      <c r="K125" s="5">
        <v>370.3</v>
      </c>
      <c r="L125" s="32">
        <f t="shared" si="11"/>
        <v>421.34999999999997</v>
      </c>
      <c r="M125" s="75">
        <v>430.3</v>
      </c>
      <c r="N125" s="5">
        <v>448</v>
      </c>
      <c r="O125" s="5">
        <v>441</v>
      </c>
      <c r="P125" s="37">
        <v>376</v>
      </c>
      <c r="Q125" s="32">
        <f t="shared" si="12"/>
        <v>423.82499999999999</v>
      </c>
      <c r="R125" s="16">
        <f t="shared" si="13"/>
        <v>422.58749999999992</v>
      </c>
      <c r="T125" s="46">
        <f t="shared" si="19"/>
        <v>2.2521200385642991E-3</v>
      </c>
      <c r="V125" s="23">
        <f>+claims!D125</f>
        <v>14</v>
      </c>
      <c r="W125" s="23">
        <f>+claims!E125</f>
        <v>24</v>
      </c>
      <c r="X125" s="23">
        <f>+claims!F125</f>
        <v>24</v>
      </c>
      <c r="Z125" s="46">
        <f t="shared" si="15"/>
        <v>3.3226533760531619E-2</v>
      </c>
      <c r="AA125" s="46">
        <f t="shared" si="16"/>
        <v>5.6959772160911359E-2</v>
      </c>
      <c r="AB125" s="46">
        <f t="shared" si="18"/>
        <v>5.6627145637940191E-2</v>
      </c>
      <c r="AD125" s="46">
        <f t="shared" si="17"/>
        <v>5.2837919166029146E-2</v>
      </c>
    </row>
    <row r="126" spans="1:30">
      <c r="A126" t="s">
        <v>545</v>
      </c>
      <c r="B126" t="s">
        <v>546</v>
      </c>
      <c r="C126" s="75">
        <v>315.79999999999995</v>
      </c>
      <c r="D126" s="5">
        <v>311.60000000000002</v>
      </c>
      <c r="E126" s="5">
        <v>326.29999999999995</v>
      </c>
      <c r="F126" s="5">
        <v>226</v>
      </c>
      <c r="G126" s="32">
        <f t="shared" si="10"/>
        <v>294.92499999999995</v>
      </c>
      <c r="H126" s="75">
        <v>359.1</v>
      </c>
      <c r="I126" s="5">
        <v>358.29999999999995</v>
      </c>
      <c r="J126" s="5">
        <v>377.5</v>
      </c>
      <c r="K126" s="5">
        <v>276.10000000000002</v>
      </c>
      <c r="L126" s="32">
        <f t="shared" si="11"/>
        <v>342.75</v>
      </c>
      <c r="M126" s="75">
        <v>429.8</v>
      </c>
      <c r="N126" s="5">
        <v>421.79999999999995</v>
      </c>
      <c r="O126" s="5">
        <v>434.5</v>
      </c>
      <c r="P126" s="37">
        <v>335.29999999999995</v>
      </c>
      <c r="Q126" s="32">
        <f t="shared" si="12"/>
        <v>405.34999999999997</v>
      </c>
      <c r="R126" s="16">
        <f t="shared" si="13"/>
        <v>366.07916666666665</v>
      </c>
      <c r="T126" s="46">
        <f t="shared" si="19"/>
        <v>1.9509669049626881E-3</v>
      </c>
      <c r="V126" s="23">
        <f>+claims!D126</f>
        <v>2</v>
      </c>
      <c r="W126" s="23">
        <f>+claims!E126</f>
        <v>2</v>
      </c>
      <c r="X126" s="23">
        <f>+claims!F126</f>
        <v>2</v>
      </c>
      <c r="Z126" s="46">
        <f t="shared" si="15"/>
        <v>6.7813850979062482E-3</v>
      </c>
      <c r="AA126" s="46">
        <f t="shared" si="16"/>
        <v>5.8351568198395333E-3</v>
      </c>
      <c r="AB126" s="46">
        <f t="shared" si="18"/>
        <v>4.9340076477118544E-3</v>
      </c>
      <c r="AD126" s="46">
        <f t="shared" si="17"/>
        <v>5.5422869467868134E-3</v>
      </c>
    </row>
    <row r="127" spans="1:30" s="42" customFormat="1">
      <c r="A127" s="44" t="s">
        <v>565</v>
      </c>
      <c r="B127" s="44" t="s">
        <v>559</v>
      </c>
      <c r="C127" s="75">
        <v>1667.2</v>
      </c>
      <c r="D127" s="5">
        <v>1716.1</v>
      </c>
      <c r="E127" s="5">
        <v>1687.1</v>
      </c>
      <c r="F127" s="5">
        <v>1661.2</v>
      </c>
      <c r="G127" s="32">
        <f t="shared" si="10"/>
        <v>1682.8999999999999</v>
      </c>
      <c r="H127" s="75">
        <v>1681.9</v>
      </c>
      <c r="I127" s="5">
        <v>1722.2</v>
      </c>
      <c r="J127" s="5">
        <v>1699.1</v>
      </c>
      <c r="K127" s="5">
        <v>1699.6999999999998</v>
      </c>
      <c r="L127" s="32">
        <f t="shared" si="11"/>
        <v>1700.7250000000001</v>
      </c>
      <c r="M127" s="75">
        <v>1722.9</v>
      </c>
      <c r="N127" s="5">
        <v>1755</v>
      </c>
      <c r="O127" s="5">
        <v>1718.8</v>
      </c>
      <c r="P127" s="37">
        <v>1735.6999999999998</v>
      </c>
      <c r="Q127" s="32">
        <f t="shared" si="12"/>
        <v>1733.1</v>
      </c>
      <c r="R127" s="16">
        <f t="shared" si="13"/>
        <v>1713.9416666666666</v>
      </c>
      <c r="T127" s="46">
        <f t="shared" si="19"/>
        <v>9.1342085897720433E-3</v>
      </c>
      <c r="V127" s="23">
        <f>+claims!D127</f>
        <v>48</v>
      </c>
      <c r="W127" s="23">
        <f>+claims!E127</f>
        <v>49</v>
      </c>
      <c r="X127" s="23">
        <f>+claims!F127</f>
        <v>43</v>
      </c>
      <c r="Z127" s="46">
        <f t="shared" si="15"/>
        <v>2.8522193832075587E-2</v>
      </c>
      <c r="AA127" s="46">
        <f t="shared" si="16"/>
        <v>2.8811242264328445E-2</v>
      </c>
      <c r="AB127" s="46">
        <f t="shared" si="18"/>
        <v>2.4811032254341933E-2</v>
      </c>
      <c r="AD127" s="46">
        <f t="shared" si="17"/>
        <v>2.6762962520626377E-2</v>
      </c>
    </row>
    <row r="128" spans="1:30">
      <c r="A128" t="s">
        <v>190</v>
      </c>
      <c r="B128" t="s">
        <v>191</v>
      </c>
      <c r="C128" s="75">
        <v>233.2</v>
      </c>
      <c r="D128" s="5">
        <v>233.8</v>
      </c>
      <c r="E128" s="5">
        <v>234.5</v>
      </c>
      <c r="F128" s="5">
        <v>229.3</v>
      </c>
      <c r="G128" s="32">
        <f t="shared" si="10"/>
        <v>232.7</v>
      </c>
      <c r="H128" s="75">
        <v>227.4</v>
      </c>
      <c r="I128" s="5">
        <v>227.4</v>
      </c>
      <c r="J128" s="5">
        <v>234.4</v>
      </c>
      <c r="K128" s="5">
        <v>239.6</v>
      </c>
      <c r="L128" s="32">
        <f t="shared" si="11"/>
        <v>232.20000000000002</v>
      </c>
      <c r="M128" s="75">
        <v>238.1</v>
      </c>
      <c r="N128" s="5">
        <v>240.4</v>
      </c>
      <c r="O128" s="5">
        <v>236</v>
      </c>
      <c r="P128" s="37">
        <v>232.9</v>
      </c>
      <c r="Q128" s="32">
        <f t="shared" si="12"/>
        <v>236.85</v>
      </c>
      <c r="R128" s="16">
        <f t="shared" si="13"/>
        <v>234.60833333333335</v>
      </c>
      <c r="T128" s="46">
        <f t="shared" si="19"/>
        <v>1.2503117785409477E-3</v>
      </c>
      <c r="V128" s="23">
        <f>+claims!D128</f>
        <v>1</v>
      </c>
      <c r="W128" s="23">
        <f>+claims!E128</f>
        <v>1</v>
      </c>
      <c r="X128" s="23">
        <f>+claims!F128</f>
        <v>0</v>
      </c>
      <c r="Z128" s="46">
        <f t="shared" si="15"/>
        <v>4.2973785990545769E-3</v>
      </c>
      <c r="AA128" s="46">
        <f t="shared" si="16"/>
        <v>4.3066322136089573E-3</v>
      </c>
      <c r="AB128" s="46">
        <f t="shared" si="18"/>
        <v>0</v>
      </c>
      <c r="AD128" s="46">
        <f t="shared" si="17"/>
        <v>2.1517738377120816E-3</v>
      </c>
    </row>
    <row r="129" spans="1:30">
      <c r="A129" t="s">
        <v>192</v>
      </c>
      <c r="B129" t="s">
        <v>536</v>
      </c>
      <c r="C129" s="75">
        <v>63.6</v>
      </c>
      <c r="D129" s="5">
        <v>64.099999999999994</v>
      </c>
      <c r="E129" s="5">
        <v>61.7</v>
      </c>
      <c r="F129" s="5">
        <v>59.8</v>
      </c>
      <c r="G129" s="32">
        <f t="shared" si="10"/>
        <v>62.3</v>
      </c>
      <c r="H129" s="75">
        <v>61</v>
      </c>
      <c r="I129" s="5">
        <v>60.2</v>
      </c>
      <c r="J129" s="5">
        <v>62.7</v>
      </c>
      <c r="K129" s="5">
        <v>62</v>
      </c>
      <c r="L129" s="32">
        <f t="shared" si="11"/>
        <v>61.475000000000001</v>
      </c>
      <c r="M129" s="75">
        <v>61.3</v>
      </c>
      <c r="N129" s="5">
        <v>61.2</v>
      </c>
      <c r="O129" s="5">
        <v>58.8</v>
      </c>
      <c r="P129" s="37">
        <v>59.900000000000006</v>
      </c>
      <c r="Q129" s="32">
        <f t="shared" si="12"/>
        <v>60.300000000000004</v>
      </c>
      <c r="R129" s="16">
        <f t="shared" si="13"/>
        <v>61.024999999999999</v>
      </c>
      <c r="T129" s="46">
        <f t="shared" si="19"/>
        <v>3.2522406685807408E-4</v>
      </c>
      <c r="V129" s="23">
        <f>+claims!D129</f>
        <v>0</v>
      </c>
      <c r="W129" s="23">
        <f>+claims!E129</f>
        <v>0</v>
      </c>
      <c r="X129" s="23">
        <f>+claims!F129</f>
        <v>0</v>
      </c>
      <c r="Z129" s="46">
        <f t="shared" si="15"/>
        <v>0</v>
      </c>
      <c r="AA129" s="46">
        <f t="shared" si="16"/>
        <v>0</v>
      </c>
      <c r="AB129" s="46">
        <f t="shared" si="18"/>
        <v>0</v>
      </c>
      <c r="AD129" s="46">
        <f t="shared" si="17"/>
        <v>0</v>
      </c>
    </row>
    <row r="130" spans="1:30">
      <c r="A130" t="s">
        <v>193</v>
      </c>
      <c r="B130" t="s">
        <v>194</v>
      </c>
      <c r="C130" s="75">
        <v>1247.0999999999999</v>
      </c>
      <c r="D130" s="5">
        <v>1224.5</v>
      </c>
      <c r="E130" s="5">
        <v>1240.1999999999998</v>
      </c>
      <c r="F130" s="5">
        <v>911.7</v>
      </c>
      <c r="G130" s="32">
        <f t="shared" si="10"/>
        <v>1155.875</v>
      </c>
      <c r="H130" s="75">
        <v>1262.3</v>
      </c>
      <c r="I130" s="5">
        <v>1246.4000000000001</v>
      </c>
      <c r="J130" s="5">
        <v>1272.8</v>
      </c>
      <c r="K130" s="5">
        <v>919.4</v>
      </c>
      <c r="L130" s="32">
        <f t="shared" si="11"/>
        <v>1175.2249999999999</v>
      </c>
      <c r="M130" s="75">
        <v>1278.0999999999999</v>
      </c>
      <c r="N130" s="5">
        <v>1267</v>
      </c>
      <c r="O130" s="5">
        <v>1285.5999999999999</v>
      </c>
      <c r="P130" s="37">
        <v>948.4</v>
      </c>
      <c r="Q130" s="32">
        <f t="shared" si="12"/>
        <v>1194.7749999999999</v>
      </c>
      <c r="R130" s="16">
        <f t="shared" si="13"/>
        <v>1181.7749999999999</v>
      </c>
      <c r="T130" s="46">
        <f t="shared" si="19"/>
        <v>6.2981019518426945E-3</v>
      </c>
      <c r="V130" s="23">
        <f>+claims!D130</f>
        <v>11</v>
      </c>
      <c r="W130" s="23">
        <f>+claims!E130</f>
        <v>6</v>
      </c>
      <c r="X130" s="23">
        <f>+claims!F130</f>
        <v>13</v>
      </c>
      <c r="Z130" s="46">
        <f t="shared" si="15"/>
        <v>9.5165999783713637E-3</v>
      </c>
      <c r="AA130" s="46">
        <f t="shared" si="16"/>
        <v>5.1054053479121023E-3</v>
      </c>
      <c r="AB130" s="46">
        <f t="shared" si="18"/>
        <v>1.0880709757067231E-2</v>
      </c>
      <c r="AD130" s="46">
        <f t="shared" si="17"/>
        <v>8.72825665756621E-3</v>
      </c>
    </row>
    <row r="131" spans="1:30">
      <c r="A131" t="s">
        <v>195</v>
      </c>
      <c r="B131" t="s">
        <v>537</v>
      </c>
      <c r="C131" s="75">
        <v>171.1</v>
      </c>
      <c r="D131" s="5">
        <v>168.2</v>
      </c>
      <c r="E131" s="5">
        <v>170.5</v>
      </c>
      <c r="F131" s="5">
        <v>121.8</v>
      </c>
      <c r="G131" s="32">
        <f t="shared" si="10"/>
        <v>157.89999999999998</v>
      </c>
      <c r="H131" s="75">
        <v>161.30000000000001</v>
      </c>
      <c r="I131" s="5">
        <v>161.9</v>
      </c>
      <c r="J131" s="5">
        <v>163.6</v>
      </c>
      <c r="K131" s="5">
        <v>119.4</v>
      </c>
      <c r="L131" s="32">
        <f t="shared" si="11"/>
        <v>151.55000000000001</v>
      </c>
      <c r="M131" s="75">
        <v>164.4</v>
      </c>
      <c r="N131" s="5">
        <v>162.6</v>
      </c>
      <c r="O131" s="5">
        <v>162.30000000000001</v>
      </c>
      <c r="P131" s="37">
        <v>117.6</v>
      </c>
      <c r="Q131" s="32">
        <f t="shared" si="12"/>
        <v>151.72499999999999</v>
      </c>
      <c r="R131" s="16">
        <f t="shared" si="13"/>
        <v>152.69583333333333</v>
      </c>
      <c r="T131" s="46">
        <f t="shared" si="19"/>
        <v>8.1377074820072643E-4</v>
      </c>
      <c r="V131" s="23">
        <f>+claims!D131</f>
        <v>2</v>
      </c>
      <c r="W131" s="23">
        <f>+claims!E131</f>
        <v>3</v>
      </c>
      <c r="X131" s="23">
        <f>+claims!F131</f>
        <v>2</v>
      </c>
      <c r="Z131" s="46">
        <f t="shared" si="15"/>
        <v>1.2666244458518052E-2</v>
      </c>
      <c r="AA131" s="46">
        <f t="shared" si="16"/>
        <v>1.9795447047179147E-2</v>
      </c>
      <c r="AB131" s="46">
        <f t="shared" si="18"/>
        <v>1.3181743285549514E-2</v>
      </c>
      <c r="AD131" s="46">
        <f t="shared" si="17"/>
        <v>1.5300394734920814E-2</v>
      </c>
    </row>
    <row r="132" spans="1:30">
      <c r="A132" t="s">
        <v>196</v>
      </c>
      <c r="B132" t="s">
        <v>538</v>
      </c>
      <c r="C132" s="75">
        <v>196.70000000000002</v>
      </c>
      <c r="D132" s="5">
        <v>187.10000000000002</v>
      </c>
      <c r="E132" s="5">
        <v>196.7</v>
      </c>
      <c r="F132" s="5">
        <v>151.4</v>
      </c>
      <c r="G132" s="32">
        <f t="shared" si="10"/>
        <v>182.97499999999999</v>
      </c>
      <c r="H132" s="75">
        <v>186</v>
      </c>
      <c r="I132" s="5">
        <v>178.79999999999998</v>
      </c>
      <c r="J132" s="5">
        <v>185.3</v>
      </c>
      <c r="K132" s="5">
        <v>143.79999999999998</v>
      </c>
      <c r="L132" s="32">
        <f t="shared" si="11"/>
        <v>173.47499999999997</v>
      </c>
      <c r="M132" s="75">
        <v>189.4</v>
      </c>
      <c r="N132" s="5">
        <v>179</v>
      </c>
      <c r="O132" s="5">
        <v>190.8</v>
      </c>
      <c r="P132" s="37">
        <v>161.69999999999999</v>
      </c>
      <c r="Q132" s="32">
        <f t="shared" si="12"/>
        <v>180.22500000000002</v>
      </c>
      <c r="R132" s="16">
        <f t="shared" si="13"/>
        <v>178.43333333333331</v>
      </c>
      <c r="T132" s="46">
        <f t="shared" si="19"/>
        <v>9.5093509757818943E-4</v>
      </c>
      <c r="V132" s="23">
        <f>+claims!D132</f>
        <v>4</v>
      </c>
      <c r="W132" s="23">
        <f>+claims!E132</f>
        <v>3</v>
      </c>
      <c r="X132" s="23">
        <f>+claims!F132</f>
        <v>5</v>
      </c>
      <c r="Z132" s="46">
        <f t="shared" si="15"/>
        <v>2.1860909960377102E-2</v>
      </c>
      <c r="AA132" s="46">
        <f t="shared" si="16"/>
        <v>1.7293558149589282E-2</v>
      </c>
      <c r="AB132" s="46">
        <f t="shared" si="18"/>
        <v>2.7743098904147591E-2</v>
      </c>
      <c r="AD132" s="46">
        <f t="shared" si="17"/>
        <v>2.3279553828666408E-2</v>
      </c>
    </row>
    <row r="133" spans="1:30">
      <c r="A133" t="s">
        <v>197</v>
      </c>
      <c r="B133" t="s">
        <v>496</v>
      </c>
      <c r="C133" s="75">
        <v>227.89999999999998</v>
      </c>
      <c r="D133" s="5">
        <v>213.2</v>
      </c>
      <c r="E133" s="5">
        <v>209</v>
      </c>
      <c r="F133" s="5">
        <v>186.4</v>
      </c>
      <c r="G133" s="32">
        <f t="shared" ref="G133:G196" si="20">AVERAGE(C133:F133)</f>
        <v>209.12499999999997</v>
      </c>
      <c r="H133" s="75">
        <v>212.8</v>
      </c>
      <c r="I133" s="5">
        <v>206.20000000000002</v>
      </c>
      <c r="J133" s="5">
        <v>207.79999999999998</v>
      </c>
      <c r="K133" s="5">
        <v>180</v>
      </c>
      <c r="L133" s="32">
        <f t="shared" ref="L133:L196" si="21">AVERAGE(H133:K133)</f>
        <v>201.7</v>
      </c>
      <c r="M133" s="75">
        <v>212.1</v>
      </c>
      <c r="N133" s="5">
        <v>205.6</v>
      </c>
      <c r="O133" s="5">
        <v>203.9</v>
      </c>
      <c r="P133" s="37">
        <v>180.1</v>
      </c>
      <c r="Q133" s="32">
        <f t="shared" ref="Q133:Q196" si="22">AVERAGE(M133:P133)</f>
        <v>200.42500000000001</v>
      </c>
      <c r="R133" s="16">
        <f t="shared" ref="R133:R196" si="23">IF(G133&gt;0,(+G133+(L133*2)+(Q133*3))/6,IF(L133&gt;0,((L133*2)+(Q133*3))/5,Q133))</f>
        <v>202.30000000000004</v>
      </c>
      <c r="T133" s="46">
        <f t="shared" si="19"/>
        <v>1.0781291065200885E-3</v>
      </c>
      <c r="V133" s="23">
        <f>+claims!D133</f>
        <v>4</v>
      </c>
      <c r="W133" s="23">
        <f>+claims!E133</f>
        <v>3</v>
      </c>
      <c r="X133" s="23">
        <f>+claims!F133</f>
        <v>2</v>
      </c>
      <c r="Z133" s="46">
        <f t="shared" ref="Z133:Z196" si="24">IF(G133&gt;100,IF(V133&lt;1,0,+V133/G133),IF(V133&lt;1,0,+V133/100))</f>
        <v>1.9127316198445907E-2</v>
      </c>
      <c r="AA133" s="46">
        <f t="shared" ref="AA133:AA196" si="25">IF(L133&gt;100,IF(W133&lt;1,0,+W133/L133),IF(W133&lt;1,0,+W133/100))</f>
        <v>1.4873574615765991E-2</v>
      </c>
      <c r="AB133" s="46">
        <f t="shared" si="18"/>
        <v>9.978795060496445E-3</v>
      </c>
      <c r="AD133" s="46">
        <f t="shared" ref="AD133:AD196" si="26">(+Z133+(AA133*2)+(AB133*3))/6</f>
        <v>1.3135141768577871E-2</v>
      </c>
    </row>
    <row r="134" spans="1:30">
      <c r="A134" t="s">
        <v>198</v>
      </c>
      <c r="B134" t="s">
        <v>539</v>
      </c>
      <c r="C134" s="75">
        <v>2965.3</v>
      </c>
      <c r="D134" s="5">
        <v>2969.5</v>
      </c>
      <c r="E134" s="5">
        <v>2995.4</v>
      </c>
      <c r="F134" s="5">
        <v>3024.7</v>
      </c>
      <c r="G134" s="32">
        <f t="shared" si="20"/>
        <v>2988.7250000000004</v>
      </c>
      <c r="H134" s="75">
        <v>2883.1</v>
      </c>
      <c r="I134" s="5">
        <v>2950.9</v>
      </c>
      <c r="J134" s="5">
        <v>2977.8</v>
      </c>
      <c r="K134" s="5">
        <v>3060</v>
      </c>
      <c r="L134" s="32">
        <f t="shared" si="21"/>
        <v>2967.95</v>
      </c>
      <c r="M134" s="75">
        <v>2938.5</v>
      </c>
      <c r="N134" s="5">
        <v>2946</v>
      </c>
      <c r="O134" s="5">
        <v>2982.1</v>
      </c>
      <c r="P134" s="37">
        <v>3117.1</v>
      </c>
      <c r="Q134" s="32">
        <f t="shared" si="22"/>
        <v>2995.9250000000002</v>
      </c>
      <c r="R134" s="16">
        <f t="shared" si="23"/>
        <v>2985.4</v>
      </c>
      <c r="T134" s="46">
        <f t="shared" ref="T134:T197" si="27">+R134/$R$263</f>
        <v>1.5910265124098228E-2</v>
      </c>
      <c r="V134" s="23">
        <f>+claims!D134</f>
        <v>132</v>
      </c>
      <c r="W134" s="23">
        <f>+claims!E134</f>
        <v>102</v>
      </c>
      <c r="X134" s="23">
        <f>+claims!F134</f>
        <v>110</v>
      </c>
      <c r="Z134" s="46">
        <f t="shared" si="24"/>
        <v>4.4165990514349759E-2</v>
      </c>
      <c r="AA134" s="46">
        <f t="shared" si="25"/>
        <v>3.436715578092623E-2</v>
      </c>
      <c r="AB134" s="46">
        <f t="shared" ref="AB134:AB197" si="28">IF(Q134&gt;100,IF(X134&lt;1,0,+X134/Q134),IF(X134&lt;1,0,+X134/100))</f>
        <v>3.6716539966788218E-2</v>
      </c>
      <c r="AD134" s="46">
        <f t="shared" si="26"/>
        <v>3.7174986996094478E-2</v>
      </c>
    </row>
    <row r="135" spans="1:30">
      <c r="A135" t="s">
        <v>199</v>
      </c>
      <c r="B135" t="s">
        <v>200</v>
      </c>
      <c r="C135" s="75">
        <v>215.2</v>
      </c>
      <c r="D135" s="5">
        <v>213.6</v>
      </c>
      <c r="E135" s="5">
        <v>213.4</v>
      </c>
      <c r="F135" s="5">
        <v>209.6</v>
      </c>
      <c r="G135" s="32">
        <f t="shared" si="20"/>
        <v>212.95</v>
      </c>
      <c r="H135" s="75">
        <v>204.4</v>
      </c>
      <c r="I135" s="5">
        <v>211.8</v>
      </c>
      <c r="J135" s="5">
        <v>213.4</v>
      </c>
      <c r="K135" s="5">
        <v>221.1</v>
      </c>
      <c r="L135" s="32">
        <f t="shared" si="21"/>
        <v>212.67500000000001</v>
      </c>
      <c r="M135" s="75">
        <v>220.3</v>
      </c>
      <c r="N135" s="5">
        <v>222.1</v>
      </c>
      <c r="O135" s="5">
        <v>220.5</v>
      </c>
      <c r="P135" s="37">
        <v>226.1</v>
      </c>
      <c r="Q135" s="32">
        <f t="shared" si="22"/>
        <v>222.25</v>
      </c>
      <c r="R135" s="16">
        <f t="shared" si="23"/>
        <v>217.50833333333333</v>
      </c>
      <c r="T135" s="46">
        <f t="shared" si="27"/>
        <v>1.1591797581677716E-3</v>
      </c>
      <c r="V135" s="23">
        <f>+claims!D135</f>
        <v>3</v>
      </c>
      <c r="W135" s="23">
        <f>+claims!E135</f>
        <v>0</v>
      </c>
      <c r="X135" s="23">
        <f>+claims!F135</f>
        <v>2</v>
      </c>
      <c r="Z135" s="46">
        <f t="shared" si="24"/>
        <v>1.4087814040854662E-2</v>
      </c>
      <c r="AA135" s="46">
        <f t="shared" si="25"/>
        <v>0</v>
      </c>
      <c r="AB135" s="46">
        <f t="shared" si="28"/>
        <v>8.9988751406074249E-3</v>
      </c>
      <c r="AD135" s="46">
        <f t="shared" si="26"/>
        <v>6.8474065771128231E-3</v>
      </c>
    </row>
    <row r="136" spans="1:30">
      <c r="A136" t="s">
        <v>201</v>
      </c>
      <c r="B136" t="s">
        <v>202</v>
      </c>
      <c r="C136" s="75">
        <v>189</v>
      </c>
      <c r="D136" s="5">
        <v>199.1</v>
      </c>
      <c r="E136" s="5">
        <v>197.7</v>
      </c>
      <c r="F136" s="5">
        <v>192</v>
      </c>
      <c r="G136" s="32">
        <f t="shared" si="20"/>
        <v>194.45</v>
      </c>
      <c r="H136" s="75">
        <v>187.10000000000002</v>
      </c>
      <c r="I136" s="5">
        <v>192.3</v>
      </c>
      <c r="J136" s="5">
        <v>190.2</v>
      </c>
      <c r="K136" s="5">
        <v>186.89999999999998</v>
      </c>
      <c r="L136" s="32">
        <f t="shared" si="21"/>
        <v>189.125</v>
      </c>
      <c r="M136" s="75">
        <v>186</v>
      </c>
      <c r="N136" s="5">
        <v>193.2</v>
      </c>
      <c r="O136" s="5">
        <v>197.2</v>
      </c>
      <c r="P136" s="37">
        <v>190.8</v>
      </c>
      <c r="Q136" s="32">
        <f t="shared" si="22"/>
        <v>191.8</v>
      </c>
      <c r="R136" s="16">
        <f t="shared" si="23"/>
        <v>191.35000000000002</v>
      </c>
      <c r="T136" s="46">
        <f t="shared" si="27"/>
        <v>1.0197726373337563E-3</v>
      </c>
      <c r="V136" s="23">
        <f>+claims!D136</f>
        <v>6</v>
      </c>
      <c r="W136" s="23">
        <f>+claims!E136</f>
        <v>8</v>
      </c>
      <c r="X136" s="23">
        <f>+claims!F136</f>
        <v>7</v>
      </c>
      <c r="Z136" s="46">
        <f t="shared" si="24"/>
        <v>3.0856261249678583E-2</v>
      </c>
      <c r="AA136" s="46">
        <f t="shared" si="25"/>
        <v>4.230006609385327E-2</v>
      </c>
      <c r="AB136" s="46">
        <f t="shared" si="28"/>
        <v>3.6496350364963501E-2</v>
      </c>
      <c r="AD136" s="46">
        <f t="shared" si="26"/>
        <v>3.7490907422045937E-2</v>
      </c>
    </row>
    <row r="137" spans="1:30">
      <c r="A137" t="s">
        <v>203</v>
      </c>
      <c r="B137" t="s">
        <v>204</v>
      </c>
      <c r="C137" s="75">
        <v>13.9</v>
      </c>
      <c r="D137" s="5">
        <v>14</v>
      </c>
      <c r="E137" s="5">
        <v>14</v>
      </c>
      <c r="F137" s="5">
        <v>14</v>
      </c>
      <c r="G137" s="32">
        <f t="shared" si="20"/>
        <v>13.975</v>
      </c>
      <c r="H137" s="75">
        <v>14</v>
      </c>
      <c r="I137" s="5">
        <v>14</v>
      </c>
      <c r="J137" s="5">
        <v>14</v>
      </c>
      <c r="K137" s="5">
        <v>13.7</v>
      </c>
      <c r="L137" s="32">
        <f t="shared" si="21"/>
        <v>13.925000000000001</v>
      </c>
      <c r="M137" s="75">
        <v>14</v>
      </c>
      <c r="N137" s="5">
        <v>13</v>
      </c>
      <c r="O137" s="5">
        <v>14</v>
      </c>
      <c r="P137" s="37">
        <v>13.7</v>
      </c>
      <c r="Q137" s="32">
        <f t="shared" si="22"/>
        <v>13.675000000000001</v>
      </c>
      <c r="R137" s="16">
        <f t="shared" si="23"/>
        <v>13.808333333333335</v>
      </c>
      <c r="T137" s="46">
        <f t="shared" si="27"/>
        <v>7.3589550564499362E-5</v>
      </c>
      <c r="V137" s="23">
        <f>+claims!D137</f>
        <v>1</v>
      </c>
      <c r="W137" s="23">
        <f>+claims!E137</f>
        <v>0</v>
      </c>
      <c r="X137" s="23">
        <f>+claims!F137</f>
        <v>0</v>
      </c>
      <c r="Z137" s="46">
        <f t="shared" si="24"/>
        <v>0.01</v>
      </c>
      <c r="AA137" s="46">
        <f t="shared" si="25"/>
        <v>0</v>
      </c>
      <c r="AB137" s="46">
        <f t="shared" si="28"/>
        <v>0</v>
      </c>
      <c r="AD137" s="46">
        <f t="shared" si="26"/>
        <v>1.6666666666666668E-3</v>
      </c>
    </row>
    <row r="138" spans="1:30">
      <c r="A138" t="s">
        <v>205</v>
      </c>
      <c r="B138" t="s">
        <v>456</v>
      </c>
      <c r="C138" s="69"/>
      <c r="D138" s="69"/>
      <c r="E138" s="69"/>
      <c r="F138" s="32">
        <v>10.4</v>
      </c>
      <c r="G138" s="32">
        <f t="shared" si="20"/>
        <v>10.4</v>
      </c>
      <c r="H138" s="69"/>
      <c r="I138" s="69"/>
      <c r="J138" s="69"/>
      <c r="K138" s="32">
        <v>9.8000000000000007</v>
      </c>
      <c r="L138" s="32">
        <f t="shared" si="21"/>
        <v>9.8000000000000007</v>
      </c>
      <c r="M138" s="69"/>
      <c r="N138" s="69"/>
      <c r="O138" s="69"/>
      <c r="P138" s="32">
        <v>9</v>
      </c>
      <c r="Q138" s="32">
        <f t="shared" si="22"/>
        <v>9</v>
      </c>
      <c r="R138" s="16">
        <f t="shared" si="23"/>
        <v>9.5</v>
      </c>
      <c r="T138" s="46">
        <f t="shared" si="27"/>
        <v>5.0628900207320014E-5</v>
      </c>
      <c r="V138" s="23">
        <f>+claims!D138</f>
        <v>0</v>
      </c>
      <c r="W138" s="23">
        <f>+claims!E138</f>
        <v>0</v>
      </c>
      <c r="X138" s="23">
        <f>+claims!F138</f>
        <v>0</v>
      </c>
      <c r="Z138" s="46">
        <f t="shared" si="24"/>
        <v>0</v>
      </c>
      <c r="AA138" s="46">
        <f t="shared" si="25"/>
        <v>0</v>
      </c>
      <c r="AB138" s="46">
        <f t="shared" si="28"/>
        <v>0</v>
      </c>
      <c r="AD138" s="46">
        <f t="shared" si="26"/>
        <v>0</v>
      </c>
    </row>
    <row r="139" spans="1:30" outlineLevel="1">
      <c r="A139" t="s">
        <v>206</v>
      </c>
      <c r="B139" t="s">
        <v>207</v>
      </c>
      <c r="C139" s="69"/>
      <c r="D139" s="32" t="s">
        <v>207</v>
      </c>
      <c r="E139" s="69"/>
      <c r="F139" s="32">
        <v>17</v>
      </c>
      <c r="G139" s="32">
        <f t="shared" si="20"/>
        <v>17</v>
      </c>
      <c r="H139" s="69"/>
      <c r="I139" s="32" t="s">
        <v>207</v>
      </c>
      <c r="J139" s="69"/>
      <c r="K139" s="32">
        <v>16.5</v>
      </c>
      <c r="L139" s="32">
        <f t="shared" si="21"/>
        <v>16.5</v>
      </c>
      <c r="M139" s="69"/>
      <c r="N139" s="32" t="s">
        <v>207</v>
      </c>
      <c r="O139" s="69"/>
      <c r="P139" s="32">
        <v>16.5</v>
      </c>
      <c r="Q139" s="32">
        <f t="shared" si="22"/>
        <v>16.5</v>
      </c>
      <c r="R139" s="16">
        <f t="shared" si="23"/>
        <v>16.583333333333332</v>
      </c>
      <c r="T139" s="46">
        <f t="shared" si="27"/>
        <v>8.837851878295335E-5</v>
      </c>
      <c r="V139" s="23">
        <f>+claims!D139</f>
        <v>0</v>
      </c>
      <c r="W139" s="23">
        <f>+claims!E139</f>
        <v>0</v>
      </c>
      <c r="X139" s="23">
        <f>+claims!F139</f>
        <v>0</v>
      </c>
      <c r="Z139" s="46">
        <f t="shared" si="24"/>
        <v>0</v>
      </c>
      <c r="AA139" s="46">
        <f t="shared" si="25"/>
        <v>0</v>
      </c>
      <c r="AB139" s="46">
        <f t="shared" si="28"/>
        <v>0</v>
      </c>
      <c r="AD139" s="46">
        <f t="shared" si="26"/>
        <v>0</v>
      </c>
    </row>
    <row r="140" spans="1:30" outlineLevel="1">
      <c r="A140" t="s">
        <v>208</v>
      </c>
      <c r="B140" t="s">
        <v>209</v>
      </c>
      <c r="C140" s="69"/>
      <c r="D140" s="32" t="s">
        <v>209</v>
      </c>
      <c r="E140" s="69"/>
      <c r="F140" s="32">
        <v>6</v>
      </c>
      <c r="G140" s="32">
        <f t="shared" si="20"/>
        <v>6</v>
      </c>
      <c r="H140" s="69"/>
      <c r="I140" s="32" t="s">
        <v>209</v>
      </c>
      <c r="J140" s="69"/>
      <c r="K140" s="32">
        <v>5</v>
      </c>
      <c r="L140" s="32">
        <f t="shared" si="21"/>
        <v>5</v>
      </c>
      <c r="M140" s="69"/>
      <c r="N140" s="32" t="s">
        <v>209</v>
      </c>
      <c r="O140" s="69"/>
      <c r="P140" s="32">
        <v>6</v>
      </c>
      <c r="Q140" s="32">
        <f t="shared" si="22"/>
        <v>6</v>
      </c>
      <c r="R140" s="16">
        <f t="shared" si="23"/>
        <v>5.666666666666667</v>
      </c>
      <c r="T140" s="46">
        <f t="shared" si="27"/>
        <v>3.0199694860506675E-5</v>
      </c>
      <c r="V140" s="23">
        <f>+claims!D140</f>
        <v>0</v>
      </c>
      <c r="W140" s="23">
        <f>+claims!E140</f>
        <v>0</v>
      </c>
      <c r="X140" s="23">
        <f>+claims!F140</f>
        <v>0</v>
      </c>
      <c r="Z140" s="46">
        <f t="shared" si="24"/>
        <v>0</v>
      </c>
      <c r="AA140" s="46">
        <f t="shared" si="25"/>
        <v>0</v>
      </c>
      <c r="AB140" s="46">
        <f t="shared" si="28"/>
        <v>0</v>
      </c>
      <c r="AD140" s="46">
        <f t="shared" si="26"/>
        <v>0</v>
      </c>
    </row>
    <row r="141" spans="1:30" outlineLevel="1">
      <c r="A141" t="s">
        <v>210</v>
      </c>
      <c r="B141" t="s">
        <v>211</v>
      </c>
      <c r="C141" s="69"/>
      <c r="D141" s="32" t="s">
        <v>211</v>
      </c>
      <c r="E141" s="69"/>
      <c r="F141" s="61">
        <v>32.5</v>
      </c>
      <c r="G141" s="32">
        <f t="shared" si="20"/>
        <v>32.5</v>
      </c>
      <c r="H141" s="69"/>
      <c r="I141" s="32" t="s">
        <v>211</v>
      </c>
      <c r="J141" s="69"/>
      <c r="K141" s="32">
        <v>31</v>
      </c>
      <c r="L141" s="32">
        <f t="shared" si="21"/>
        <v>31</v>
      </c>
      <c r="M141" s="69"/>
      <c r="N141" s="32" t="s">
        <v>211</v>
      </c>
      <c r="O141" s="69"/>
      <c r="P141" s="32">
        <v>25</v>
      </c>
      <c r="Q141" s="32">
        <f t="shared" si="22"/>
        <v>25</v>
      </c>
      <c r="R141" s="16">
        <f t="shared" si="23"/>
        <v>28.25</v>
      </c>
      <c r="T141" s="46">
        <f t="shared" si="27"/>
        <v>1.5055436114282003E-4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46">
        <f t="shared" si="24"/>
        <v>0</v>
      </c>
      <c r="AA141" s="46">
        <f t="shared" si="25"/>
        <v>0</v>
      </c>
      <c r="AB141" s="46">
        <f t="shared" si="28"/>
        <v>0</v>
      </c>
      <c r="AD141" s="46">
        <f t="shared" si="26"/>
        <v>0</v>
      </c>
    </row>
    <row r="142" spans="1:30" outlineLevel="1">
      <c r="A142" t="s">
        <v>499</v>
      </c>
      <c r="B142" t="s">
        <v>497</v>
      </c>
      <c r="C142" s="69"/>
      <c r="D142" s="32" t="s">
        <v>497</v>
      </c>
      <c r="E142" s="69"/>
      <c r="F142" s="32">
        <v>25</v>
      </c>
      <c r="G142" s="32">
        <f t="shared" si="20"/>
        <v>25</v>
      </c>
      <c r="H142" s="69"/>
      <c r="I142" s="32" t="s">
        <v>497</v>
      </c>
      <c r="J142" s="69"/>
      <c r="K142" s="32">
        <v>27</v>
      </c>
      <c r="L142" s="32">
        <f t="shared" si="21"/>
        <v>27</v>
      </c>
      <c r="M142" s="69"/>
      <c r="N142" s="32" t="s">
        <v>497</v>
      </c>
      <c r="O142" s="69"/>
      <c r="P142" s="32">
        <v>26</v>
      </c>
      <c r="Q142" s="32">
        <f t="shared" si="22"/>
        <v>26</v>
      </c>
      <c r="R142" s="16">
        <f t="shared" si="23"/>
        <v>26.166666666666668</v>
      </c>
      <c r="T142" s="46">
        <f t="shared" si="27"/>
        <v>1.3945153214998672E-4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46">
        <f t="shared" si="24"/>
        <v>0</v>
      </c>
      <c r="AA142" s="46">
        <f t="shared" si="25"/>
        <v>0</v>
      </c>
      <c r="AB142" s="46">
        <f t="shared" si="28"/>
        <v>0</v>
      </c>
      <c r="AD142" s="46">
        <f t="shared" si="26"/>
        <v>0</v>
      </c>
    </row>
    <row r="143" spans="1:30" outlineLevel="1">
      <c r="A143" t="s">
        <v>212</v>
      </c>
      <c r="B143" t="s">
        <v>213</v>
      </c>
      <c r="C143" s="69"/>
      <c r="D143" s="32" t="s">
        <v>213</v>
      </c>
      <c r="E143" s="69"/>
      <c r="F143" s="61">
        <v>26</v>
      </c>
      <c r="G143" s="32">
        <f t="shared" si="20"/>
        <v>26</v>
      </c>
      <c r="H143" s="69"/>
      <c r="I143" s="32" t="s">
        <v>213</v>
      </c>
      <c r="J143" s="69"/>
      <c r="K143" s="32">
        <v>26</v>
      </c>
      <c r="L143" s="32">
        <f t="shared" si="21"/>
        <v>26</v>
      </c>
      <c r="M143" s="69"/>
      <c r="N143" s="32" t="s">
        <v>213</v>
      </c>
      <c r="O143" s="69"/>
      <c r="P143" s="32">
        <v>25</v>
      </c>
      <c r="Q143" s="32">
        <f t="shared" si="22"/>
        <v>25</v>
      </c>
      <c r="R143" s="16">
        <f t="shared" si="23"/>
        <v>25.5</v>
      </c>
      <c r="T143" s="46">
        <f t="shared" si="27"/>
        <v>1.3589862687228004E-4</v>
      </c>
      <c r="V143" s="23">
        <f>+claims!D143</f>
        <v>0</v>
      </c>
      <c r="W143" s="23">
        <f>+claims!E143</f>
        <v>0</v>
      </c>
      <c r="X143" s="23">
        <f>+claims!F143</f>
        <v>0</v>
      </c>
      <c r="Z143" s="46">
        <f t="shared" si="24"/>
        <v>0</v>
      </c>
      <c r="AA143" s="46">
        <f t="shared" si="25"/>
        <v>0</v>
      </c>
      <c r="AB143" s="46">
        <f t="shared" si="28"/>
        <v>0</v>
      </c>
      <c r="AD143" s="46">
        <f t="shared" si="26"/>
        <v>0</v>
      </c>
    </row>
    <row r="144" spans="1:30" outlineLevel="1">
      <c r="A144" t="s">
        <v>214</v>
      </c>
      <c r="B144" t="s">
        <v>215</v>
      </c>
      <c r="C144" s="69"/>
      <c r="D144" s="32" t="s">
        <v>215</v>
      </c>
      <c r="E144" s="69"/>
      <c r="F144" s="61">
        <v>3</v>
      </c>
      <c r="G144" s="32">
        <f t="shared" si="20"/>
        <v>3</v>
      </c>
      <c r="H144" s="69"/>
      <c r="I144" s="32" t="s">
        <v>215</v>
      </c>
      <c r="J144" s="69"/>
      <c r="K144" s="32">
        <v>4</v>
      </c>
      <c r="L144" s="32">
        <f t="shared" si="21"/>
        <v>4</v>
      </c>
      <c r="M144" s="69"/>
      <c r="N144" s="32" t="s">
        <v>215</v>
      </c>
      <c r="O144" s="69"/>
      <c r="P144" s="32">
        <v>3</v>
      </c>
      <c r="Q144" s="32">
        <f t="shared" si="22"/>
        <v>3</v>
      </c>
      <c r="R144" s="16">
        <f t="shared" si="23"/>
        <v>3.3333333333333335</v>
      </c>
      <c r="T144" s="46">
        <f t="shared" si="27"/>
        <v>1.7764526388533339E-5</v>
      </c>
      <c r="V144" s="23">
        <f>+claims!D144</f>
        <v>0</v>
      </c>
      <c r="W144" s="23">
        <f>+claims!E144</f>
        <v>0</v>
      </c>
      <c r="X144" s="23">
        <f>+claims!F144</f>
        <v>0</v>
      </c>
      <c r="Z144" s="46">
        <f t="shared" si="24"/>
        <v>0</v>
      </c>
      <c r="AA144" s="46">
        <f t="shared" si="25"/>
        <v>0</v>
      </c>
      <c r="AB144" s="46">
        <f t="shared" si="28"/>
        <v>0</v>
      </c>
      <c r="AD144" s="46">
        <f t="shared" si="26"/>
        <v>0</v>
      </c>
    </row>
    <row r="145" spans="1:30" outlineLevel="1">
      <c r="A145" t="s">
        <v>216</v>
      </c>
      <c r="B145" t="s">
        <v>217</v>
      </c>
      <c r="C145" s="69"/>
      <c r="D145" s="32" t="s">
        <v>217</v>
      </c>
      <c r="E145" s="69"/>
      <c r="F145" s="61">
        <v>85</v>
      </c>
      <c r="G145" s="32">
        <f t="shared" si="20"/>
        <v>85</v>
      </c>
      <c r="H145" s="69"/>
      <c r="I145" s="32" t="s">
        <v>217</v>
      </c>
      <c r="J145" s="69"/>
      <c r="K145" s="32">
        <v>79.5</v>
      </c>
      <c r="L145" s="32">
        <f t="shared" si="21"/>
        <v>79.5</v>
      </c>
      <c r="M145" s="69"/>
      <c r="N145" s="32" t="s">
        <v>217</v>
      </c>
      <c r="O145" s="69"/>
      <c r="P145" s="32">
        <v>74</v>
      </c>
      <c r="Q145" s="32">
        <f t="shared" si="22"/>
        <v>74</v>
      </c>
      <c r="R145" s="16">
        <f t="shared" si="23"/>
        <v>77.666666666666671</v>
      </c>
      <c r="T145" s="46">
        <f t="shared" si="27"/>
        <v>4.1391346485282677E-4</v>
      </c>
      <c r="V145" s="23">
        <f>+claims!D145</f>
        <v>0</v>
      </c>
      <c r="W145" s="23">
        <f>+claims!E145</f>
        <v>0</v>
      </c>
      <c r="X145" s="23">
        <f>+claims!F145</f>
        <v>0</v>
      </c>
      <c r="Z145" s="46">
        <f t="shared" si="24"/>
        <v>0</v>
      </c>
      <c r="AA145" s="46">
        <f t="shared" si="25"/>
        <v>0</v>
      </c>
      <c r="AB145" s="46">
        <f t="shared" si="28"/>
        <v>0</v>
      </c>
      <c r="AD145" s="46">
        <f t="shared" si="26"/>
        <v>0</v>
      </c>
    </row>
    <row r="146" spans="1:30" outlineLevel="1">
      <c r="A146" t="s">
        <v>218</v>
      </c>
      <c r="B146" t="s">
        <v>219</v>
      </c>
      <c r="C146" s="69"/>
      <c r="D146" s="32" t="s">
        <v>219</v>
      </c>
      <c r="E146" s="69"/>
      <c r="F146" s="61">
        <v>475.5</v>
      </c>
      <c r="G146" s="32">
        <f t="shared" si="20"/>
        <v>475.5</v>
      </c>
      <c r="H146" s="69"/>
      <c r="I146" s="32" t="s">
        <v>219</v>
      </c>
      <c r="J146" s="69"/>
      <c r="K146" s="32">
        <v>456.5</v>
      </c>
      <c r="L146" s="32">
        <f t="shared" si="21"/>
        <v>456.5</v>
      </c>
      <c r="M146" s="69"/>
      <c r="N146" s="32" t="s">
        <v>219</v>
      </c>
      <c r="O146" s="69"/>
      <c r="P146" s="32">
        <v>443</v>
      </c>
      <c r="Q146" s="32">
        <f t="shared" si="22"/>
        <v>443</v>
      </c>
      <c r="R146" s="16">
        <f t="shared" si="23"/>
        <v>452.91666666666669</v>
      </c>
      <c r="T146" s="46">
        <f t="shared" si="27"/>
        <v>2.4137550230419673E-3</v>
      </c>
      <c r="V146" s="23">
        <f>+claims!D146</f>
        <v>14</v>
      </c>
      <c r="W146" s="23">
        <f>+claims!E146</f>
        <v>11</v>
      </c>
      <c r="X146" s="23">
        <f>+claims!F146</f>
        <v>16</v>
      </c>
      <c r="Z146" s="46">
        <f t="shared" si="24"/>
        <v>2.9442691903259727E-2</v>
      </c>
      <c r="AA146" s="46">
        <f t="shared" si="25"/>
        <v>2.4096385542168676E-2</v>
      </c>
      <c r="AB146" s="46">
        <f t="shared" si="28"/>
        <v>3.6117381489841983E-2</v>
      </c>
      <c r="AD146" s="46">
        <f t="shared" si="26"/>
        <v>3.0997934576187172E-2</v>
      </c>
    </row>
    <row r="147" spans="1:30" outlineLevel="1">
      <c r="A147" t="s">
        <v>220</v>
      </c>
      <c r="B147" t="s">
        <v>221</v>
      </c>
      <c r="C147" s="69"/>
      <c r="D147" s="32" t="s">
        <v>221</v>
      </c>
      <c r="E147" s="69"/>
      <c r="F147" s="61">
        <v>86.5</v>
      </c>
      <c r="G147" s="32">
        <f t="shared" si="20"/>
        <v>86.5</v>
      </c>
      <c r="H147" s="69"/>
      <c r="I147" s="32" t="s">
        <v>221</v>
      </c>
      <c r="J147" s="69"/>
      <c r="K147" s="32">
        <v>84.5</v>
      </c>
      <c r="L147" s="32">
        <f t="shared" si="21"/>
        <v>84.5</v>
      </c>
      <c r="M147" s="69"/>
      <c r="N147" s="32" t="s">
        <v>221</v>
      </c>
      <c r="O147" s="69"/>
      <c r="P147" s="32">
        <v>89.5</v>
      </c>
      <c r="Q147" s="32">
        <f t="shared" si="22"/>
        <v>89.5</v>
      </c>
      <c r="R147" s="16">
        <f t="shared" si="23"/>
        <v>87.333333333333329</v>
      </c>
      <c r="T147" s="46">
        <f t="shared" si="27"/>
        <v>4.6543059137957343E-4</v>
      </c>
      <c r="V147" s="23">
        <f>+claims!D147</f>
        <v>1</v>
      </c>
      <c r="W147" s="23">
        <f>+claims!E147</f>
        <v>0</v>
      </c>
      <c r="X147" s="23">
        <f>+claims!F147</f>
        <v>0</v>
      </c>
      <c r="Z147" s="46">
        <f t="shared" si="24"/>
        <v>0.01</v>
      </c>
      <c r="AA147" s="46">
        <f t="shared" si="25"/>
        <v>0</v>
      </c>
      <c r="AB147" s="46">
        <f t="shared" si="28"/>
        <v>0</v>
      </c>
      <c r="AD147" s="46">
        <f t="shared" si="26"/>
        <v>1.6666666666666668E-3</v>
      </c>
    </row>
    <row r="148" spans="1:30" outlineLevel="1">
      <c r="A148" t="s">
        <v>222</v>
      </c>
      <c r="B148" t="s">
        <v>223</v>
      </c>
      <c r="C148" s="69"/>
      <c r="D148" s="32" t="s">
        <v>223</v>
      </c>
      <c r="E148" s="69"/>
      <c r="F148" s="61">
        <v>78</v>
      </c>
      <c r="G148" s="32">
        <f t="shared" si="20"/>
        <v>78</v>
      </c>
      <c r="H148" s="69"/>
      <c r="I148" s="32" t="s">
        <v>223</v>
      </c>
      <c r="J148" s="69"/>
      <c r="K148" s="32">
        <v>73</v>
      </c>
      <c r="L148" s="32">
        <f t="shared" si="21"/>
        <v>73</v>
      </c>
      <c r="M148" s="69"/>
      <c r="N148" s="32" t="s">
        <v>223</v>
      </c>
      <c r="O148" s="69"/>
      <c r="P148" s="32">
        <v>75</v>
      </c>
      <c r="Q148" s="32">
        <f t="shared" si="22"/>
        <v>75</v>
      </c>
      <c r="R148" s="16">
        <f t="shared" si="23"/>
        <v>74.833333333333329</v>
      </c>
      <c r="T148" s="46">
        <f t="shared" si="27"/>
        <v>3.9881361742257339E-4</v>
      </c>
      <c r="V148" s="23">
        <f>+claims!D148</f>
        <v>3</v>
      </c>
      <c r="W148" s="23">
        <f>+claims!E148</f>
        <v>1</v>
      </c>
      <c r="X148" s="23">
        <f>+claims!F148</f>
        <v>0</v>
      </c>
      <c r="Z148" s="46">
        <f t="shared" si="24"/>
        <v>0.03</v>
      </c>
      <c r="AA148" s="46">
        <f t="shared" si="25"/>
        <v>0.01</v>
      </c>
      <c r="AB148" s="46">
        <f t="shared" si="28"/>
        <v>0</v>
      </c>
      <c r="AD148" s="46">
        <f t="shared" si="26"/>
        <v>8.3333333333333332E-3</v>
      </c>
    </row>
    <row r="149" spans="1:30" outlineLevel="1">
      <c r="A149" t="s">
        <v>224</v>
      </c>
      <c r="B149" t="s">
        <v>225</v>
      </c>
      <c r="C149" s="69"/>
      <c r="D149" s="32" t="s">
        <v>225</v>
      </c>
      <c r="E149" s="69"/>
      <c r="F149" s="61">
        <v>44.5</v>
      </c>
      <c r="G149" s="32">
        <f t="shared" si="20"/>
        <v>44.5</v>
      </c>
      <c r="H149" s="69"/>
      <c r="I149" s="32" t="s">
        <v>225</v>
      </c>
      <c r="J149" s="69"/>
      <c r="K149" s="32">
        <v>44.5</v>
      </c>
      <c r="L149" s="32">
        <f t="shared" si="21"/>
        <v>44.5</v>
      </c>
      <c r="M149" s="69"/>
      <c r="N149" s="32" t="s">
        <v>225</v>
      </c>
      <c r="O149" s="69"/>
      <c r="P149" s="32">
        <v>46</v>
      </c>
      <c r="Q149" s="32">
        <f t="shared" si="22"/>
        <v>46</v>
      </c>
      <c r="R149" s="16">
        <f t="shared" si="23"/>
        <v>45.25</v>
      </c>
      <c r="T149" s="46">
        <f t="shared" si="27"/>
        <v>2.4115344572434006E-4</v>
      </c>
      <c r="V149" s="23">
        <f>+claims!D149</f>
        <v>0</v>
      </c>
      <c r="W149" s="23">
        <f>+claims!E149</f>
        <v>1</v>
      </c>
      <c r="X149" s="23">
        <f>+claims!F149</f>
        <v>1</v>
      </c>
      <c r="Z149" s="46">
        <f t="shared" si="24"/>
        <v>0</v>
      </c>
      <c r="AA149" s="46">
        <f t="shared" si="25"/>
        <v>0.01</v>
      </c>
      <c r="AB149" s="46">
        <f t="shared" si="28"/>
        <v>0.01</v>
      </c>
      <c r="AD149" s="46">
        <f t="shared" si="26"/>
        <v>8.3333333333333332E-3</v>
      </c>
    </row>
    <row r="150" spans="1:30" outlineLevel="1">
      <c r="A150" t="s">
        <v>226</v>
      </c>
      <c r="B150" t="s">
        <v>227</v>
      </c>
      <c r="C150" s="69"/>
      <c r="D150" s="32" t="s">
        <v>227</v>
      </c>
      <c r="E150" s="69"/>
      <c r="F150" s="61">
        <v>10</v>
      </c>
      <c r="G150" s="32">
        <f t="shared" si="20"/>
        <v>10</v>
      </c>
      <c r="H150" s="69"/>
      <c r="I150" s="32" t="s">
        <v>227</v>
      </c>
      <c r="J150" s="69"/>
      <c r="K150" s="32">
        <v>10</v>
      </c>
      <c r="L150" s="32">
        <f t="shared" si="21"/>
        <v>10</v>
      </c>
      <c r="M150" s="69"/>
      <c r="N150" s="32" t="s">
        <v>227</v>
      </c>
      <c r="O150" s="69"/>
      <c r="P150" s="32">
        <v>11</v>
      </c>
      <c r="Q150" s="32">
        <f t="shared" si="22"/>
        <v>11</v>
      </c>
      <c r="R150" s="16">
        <f t="shared" si="23"/>
        <v>10.5</v>
      </c>
      <c r="T150" s="46">
        <f t="shared" si="27"/>
        <v>5.5958258123880013E-5</v>
      </c>
      <c r="V150" s="23">
        <f>+claims!D150</f>
        <v>0</v>
      </c>
      <c r="W150" s="23">
        <f>+claims!E150</f>
        <v>0</v>
      </c>
      <c r="X150" s="23">
        <f>+claims!F150</f>
        <v>0</v>
      </c>
      <c r="Z150" s="46">
        <f t="shared" si="24"/>
        <v>0</v>
      </c>
      <c r="AA150" s="46">
        <f t="shared" si="25"/>
        <v>0</v>
      </c>
      <c r="AB150" s="46">
        <f t="shared" si="28"/>
        <v>0</v>
      </c>
      <c r="AD150" s="46">
        <f t="shared" si="26"/>
        <v>0</v>
      </c>
    </row>
    <row r="151" spans="1:30" outlineLevel="1">
      <c r="A151" t="s">
        <v>228</v>
      </c>
      <c r="B151" t="s">
        <v>229</v>
      </c>
      <c r="C151" s="69"/>
      <c r="D151" s="32" t="s">
        <v>229</v>
      </c>
      <c r="E151" s="69"/>
      <c r="F151" s="61">
        <v>40</v>
      </c>
      <c r="G151" s="32">
        <f t="shared" si="20"/>
        <v>40</v>
      </c>
      <c r="H151" s="69"/>
      <c r="I151" s="32" t="s">
        <v>229</v>
      </c>
      <c r="J151" s="69"/>
      <c r="K151" s="32">
        <v>41.5</v>
      </c>
      <c r="L151" s="32">
        <f t="shared" si="21"/>
        <v>41.5</v>
      </c>
      <c r="M151" s="69"/>
      <c r="N151" s="32" t="s">
        <v>229</v>
      </c>
      <c r="O151" s="69"/>
      <c r="P151" s="32">
        <v>43.5</v>
      </c>
      <c r="Q151" s="32">
        <f t="shared" si="22"/>
        <v>43.5</v>
      </c>
      <c r="R151" s="16">
        <f t="shared" si="23"/>
        <v>42.25</v>
      </c>
      <c r="T151" s="46">
        <f t="shared" si="27"/>
        <v>2.2516537197466005E-4</v>
      </c>
      <c r="V151" s="23">
        <f>+claims!D151</f>
        <v>0</v>
      </c>
      <c r="W151" s="23">
        <f>+claims!E151</f>
        <v>1</v>
      </c>
      <c r="X151" s="23">
        <f>+claims!F151</f>
        <v>2</v>
      </c>
      <c r="Z151" s="46">
        <f t="shared" si="24"/>
        <v>0</v>
      </c>
      <c r="AA151" s="46">
        <f t="shared" si="25"/>
        <v>0.01</v>
      </c>
      <c r="AB151" s="46">
        <f t="shared" si="28"/>
        <v>0.02</v>
      </c>
      <c r="AD151" s="46">
        <f t="shared" si="26"/>
        <v>1.3333333333333334E-2</v>
      </c>
    </row>
    <row r="152" spans="1:30" outlineLevel="1">
      <c r="A152" t="s">
        <v>230</v>
      </c>
      <c r="B152" t="s">
        <v>231</v>
      </c>
      <c r="C152" s="69"/>
      <c r="D152" s="32" t="s">
        <v>231</v>
      </c>
      <c r="E152" s="69"/>
      <c r="F152" s="61">
        <v>86</v>
      </c>
      <c r="G152" s="32">
        <f t="shared" si="20"/>
        <v>86</v>
      </c>
      <c r="H152" s="69"/>
      <c r="I152" s="32" t="s">
        <v>231</v>
      </c>
      <c r="J152" s="69"/>
      <c r="K152" s="32">
        <v>88</v>
      </c>
      <c r="L152" s="32">
        <f t="shared" si="21"/>
        <v>88</v>
      </c>
      <c r="M152" s="69"/>
      <c r="N152" s="32" t="s">
        <v>231</v>
      </c>
      <c r="O152" s="69"/>
      <c r="P152" s="32">
        <v>94</v>
      </c>
      <c r="Q152" s="32">
        <f t="shared" si="22"/>
        <v>94</v>
      </c>
      <c r="R152" s="16">
        <f t="shared" si="23"/>
        <v>90.666666666666671</v>
      </c>
      <c r="T152" s="46">
        <f t="shared" si="27"/>
        <v>4.831951177681068E-4</v>
      </c>
      <c r="V152" s="23">
        <f>+claims!D152</f>
        <v>2</v>
      </c>
      <c r="W152" s="23">
        <f>+claims!E152</f>
        <v>1</v>
      </c>
      <c r="X152" s="23">
        <f>+claims!F152</f>
        <v>0</v>
      </c>
      <c r="Z152" s="46">
        <f t="shared" si="24"/>
        <v>0.02</v>
      </c>
      <c r="AA152" s="46">
        <f t="shared" si="25"/>
        <v>0.01</v>
      </c>
      <c r="AB152" s="46">
        <f t="shared" si="28"/>
        <v>0</v>
      </c>
      <c r="AD152" s="46">
        <f t="shared" si="26"/>
        <v>6.6666666666666671E-3</v>
      </c>
    </row>
    <row r="153" spans="1:30" outlineLevel="1">
      <c r="A153" t="s">
        <v>232</v>
      </c>
      <c r="B153" t="s">
        <v>233</v>
      </c>
      <c r="C153" s="69"/>
      <c r="D153" s="32" t="s">
        <v>233</v>
      </c>
      <c r="E153" s="69"/>
      <c r="F153" s="61">
        <v>132</v>
      </c>
      <c r="G153" s="32">
        <f t="shared" si="20"/>
        <v>132</v>
      </c>
      <c r="H153" s="69"/>
      <c r="I153" s="32" t="s">
        <v>233</v>
      </c>
      <c r="J153" s="69"/>
      <c r="K153" s="32">
        <v>123</v>
      </c>
      <c r="L153" s="32">
        <f t="shared" si="21"/>
        <v>123</v>
      </c>
      <c r="M153" s="69"/>
      <c r="N153" s="32" t="s">
        <v>233</v>
      </c>
      <c r="O153" s="69"/>
      <c r="P153" s="32">
        <v>120</v>
      </c>
      <c r="Q153" s="32">
        <f t="shared" si="22"/>
        <v>120</v>
      </c>
      <c r="R153" s="16">
        <f t="shared" si="23"/>
        <v>123</v>
      </c>
      <c r="T153" s="46">
        <f t="shared" si="27"/>
        <v>6.555110237368802E-4</v>
      </c>
      <c r="V153" s="23">
        <f>+claims!D153</f>
        <v>1</v>
      </c>
      <c r="W153" s="23">
        <f>+claims!E153</f>
        <v>4</v>
      </c>
      <c r="X153" s="23">
        <f>+claims!F153</f>
        <v>3</v>
      </c>
      <c r="Z153" s="46">
        <f t="shared" si="24"/>
        <v>7.575757575757576E-3</v>
      </c>
      <c r="AA153" s="46">
        <f t="shared" si="25"/>
        <v>3.2520325203252036E-2</v>
      </c>
      <c r="AB153" s="46">
        <f t="shared" si="28"/>
        <v>2.5000000000000001E-2</v>
      </c>
      <c r="AD153" s="46">
        <f t="shared" si="26"/>
        <v>2.4602734663710279E-2</v>
      </c>
    </row>
    <row r="154" spans="1:30" outlineLevel="1">
      <c r="A154" t="s">
        <v>234</v>
      </c>
      <c r="B154" t="s">
        <v>235</v>
      </c>
      <c r="C154" s="69"/>
      <c r="D154" s="32" t="s">
        <v>235</v>
      </c>
      <c r="E154" s="69"/>
      <c r="F154" s="61">
        <v>16</v>
      </c>
      <c r="G154" s="32">
        <f t="shared" si="20"/>
        <v>16</v>
      </c>
      <c r="H154" s="69"/>
      <c r="I154" s="32" t="s">
        <v>235</v>
      </c>
      <c r="J154" s="69"/>
      <c r="K154" s="32">
        <v>16</v>
      </c>
      <c r="L154" s="32">
        <f t="shared" si="21"/>
        <v>16</v>
      </c>
      <c r="M154" s="69"/>
      <c r="N154" s="32" t="s">
        <v>235</v>
      </c>
      <c r="O154" s="69"/>
      <c r="P154" s="32">
        <v>16</v>
      </c>
      <c r="Q154" s="32">
        <f t="shared" si="22"/>
        <v>16</v>
      </c>
      <c r="R154" s="16">
        <f t="shared" si="23"/>
        <v>16</v>
      </c>
      <c r="T154" s="46">
        <f t="shared" si="27"/>
        <v>8.5269726664960016E-5</v>
      </c>
      <c r="V154" s="23">
        <f>+claims!D154</f>
        <v>0</v>
      </c>
      <c r="W154" s="23">
        <f>+claims!E154</f>
        <v>0</v>
      </c>
      <c r="X154" s="23">
        <f>+claims!F154</f>
        <v>0</v>
      </c>
      <c r="Z154" s="46">
        <f t="shared" si="24"/>
        <v>0</v>
      </c>
      <c r="AA154" s="46">
        <f t="shared" si="25"/>
        <v>0</v>
      </c>
      <c r="AB154" s="46">
        <f t="shared" si="28"/>
        <v>0</v>
      </c>
      <c r="AD154" s="46">
        <f t="shared" si="26"/>
        <v>0</v>
      </c>
    </row>
    <row r="155" spans="1:30" outlineLevel="1">
      <c r="A155" t="s">
        <v>236</v>
      </c>
      <c r="B155" t="s">
        <v>237</v>
      </c>
      <c r="C155" s="69"/>
      <c r="D155" s="32" t="s">
        <v>237</v>
      </c>
      <c r="E155" s="69"/>
      <c r="F155" s="61">
        <v>12</v>
      </c>
      <c r="G155" s="32">
        <f t="shared" si="20"/>
        <v>12</v>
      </c>
      <c r="H155" s="69"/>
      <c r="I155" s="32" t="s">
        <v>237</v>
      </c>
      <c r="J155" s="69"/>
      <c r="K155" s="32">
        <v>12</v>
      </c>
      <c r="L155" s="32">
        <f t="shared" si="21"/>
        <v>12</v>
      </c>
      <c r="M155" s="69"/>
      <c r="N155" s="32" t="s">
        <v>237</v>
      </c>
      <c r="O155" s="69"/>
      <c r="P155" s="32">
        <v>13</v>
      </c>
      <c r="Q155" s="32">
        <f t="shared" si="22"/>
        <v>13</v>
      </c>
      <c r="R155" s="16">
        <f t="shared" si="23"/>
        <v>12.5</v>
      </c>
      <c r="T155" s="46">
        <f t="shared" si="27"/>
        <v>6.6616973957000011E-5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46">
        <f t="shared" si="24"/>
        <v>0</v>
      </c>
      <c r="AA155" s="46">
        <f t="shared" si="25"/>
        <v>0</v>
      </c>
      <c r="AB155" s="46">
        <f t="shared" si="28"/>
        <v>0</v>
      </c>
      <c r="AD155" s="46">
        <f t="shared" si="26"/>
        <v>0</v>
      </c>
    </row>
    <row r="156" spans="1:30" outlineLevel="1">
      <c r="A156" t="s">
        <v>238</v>
      </c>
      <c r="B156" t="s">
        <v>239</v>
      </c>
      <c r="C156" s="69"/>
      <c r="D156" s="32" t="s">
        <v>239</v>
      </c>
      <c r="E156" s="69"/>
      <c r="F156" s="61">
        <v>6</v>
      </c>
      <c r="G156" s="32">
        <f t="shared" si="20"/>
        <v>6</v>
      </c>
      <c r="H156" s="69"/>
      <c r="I156" s="32" t="s">
        <v>239</v>
      </c>
      <c r="J156" s="69"/>
      <c r="K156" s="32">
        <v>5</v>
      </c>
      <c r="L156" s="32">
        <f t="shared" si="21"/>
        <v>5</v>
      </c>
      <c r="M156" s="69"/>
      <c r="N156" s="32" t="s">
        <v>239</v>
      </c>
      <c r="O156" s="69"/>
      <c r="P156" s="32">
        <v>6</v>
      </c>
      <c r="Q156" s="32">
        <f t="shared" si="22"/>
        <v>6</v>
      </c>
      <c r="R156" s="16">
        <f t="shared" si="23"/>
        <v>5.666666666666667</v>
      </c>
      <c r="T156" s="46">
        <f t="shared" si="27"/>
        <v>3.0199694860506675E-5</v>
      </c>
      <c r="V156" s="23">
        <f>+claims!D156</f>
        <v>0</v>
      </c>
      <c r="W156" s="23">
        <f>+claims!E156</f>
        <v>0</v>
      </c>
      <c r="X156" s="23">
        <f>+claims!F156</f>
        <v>0</v>
      </c>
      <c r="Z156" s="46">
        <f t="shared" si="24"/>
        <v>0</v>
      </c>
      <c r="AA156" s="46">
        <f t="shared" si="25"/>
        <v>0</v>
      </c>
      <c r="AB156" s="46">
        <f t="shared" si="28"/>
        <v>0</v>
      </c>
      <c r="AD156" s="46">
        <f t="shared" si="26"/>
        <v>0</v>
      </c>
    </row>
    <row r="157" spans="1:30" outlineLevel="1">
      <c r="A157" t="s">
        <v>240</v>
      </c>
      <c r="B157" t="s">
        <v>241</v>
      </c>
      <c r="C157" s="69"/>
      <c r="D157" s="32" t="s">
        <v>241</v>
      </c>
      <c r="E157" s="69"/>
      <c r="F157" s="61">
        <v>105</v>
      </c>
      <c r="G157" s="32">
        <f t="shared" si="20"/>
        <v>105</v>
      </c>
      <c r="H157" s="69"/>
      <c r="I157" s="32" t="s">
        <v>241</v>
      </c>
      <c r="J157" s="69"/>
      <c r="K157" s="32">
        <v>106</v>
      </c>
      <c r="L157" s="32">
        <f t="shared" si="21"/>
        <v>106</v>
      </c>
      <c r="M157" s="69"/>
      <c r="N157" s="32" t="s">
        <v>241</v>
      </c>
      <c r="O157" s="69"/>
      <c r="P157" s="32">
        <v>109</v>
      </c>
      <c r="Q157" s="32">
        <f t="shared" si="22"/>
        <v>109</v>
      </c>
      <c r="R157" s="16">
        <f t="shared" si="23"/>
        <v>107.33333333333333</v>
      </c>
      <c r="T157" s="46">
        <f t="shared" si="27"/>
        <v>5.7201774971077347E-4</v>
      </c>
      <c r="V157" s="23">
        <f>+claims!D157</f>
        <v>2</v>
      </c>
      <c r="W157" s="23">
        <f>+claims!E157</f>
        <v>2</v>
      </c>
      <c r="X157" s="23">
        <f>+claims!F157</f>
        <v>0</v>
      </c>
      <c r="Z157" s="46">
        <f t="shared" si="24"/>
        <v>1.9047619047619049E-2</v>
      </c>
      <c r="AA157" s="46">
        <f t="shared" si="25"/>
        <v>1.8867924528301886E-2</v>
      </c>
      <c r="AB157" s="46">
        <f t="shared" si="28"/>
        <v>0</v>
      </c>
      <c r="AD157" s="46">
        <f t="shared" si="26"/>
        <v>9.463911350703803E-3</v>
      </c>
    </row>
    <row r="158" spans="1:30" outlineLevel="1">
      <c r="A158" t="s">
        <v>242</v>
      </c>
      <c r="B158" t="s">
        <v>243</v>
      </c>
      <c r="C158" s="69"/>
      <c r="D158" s="32" t="s">
        <v>243</v>
      </c>
      <c r="E158" s="69"/>
      <c r="F158" s="61">
        <v>8</v>
      </c>
      <c r="G158" s="32">
        <f t="shared" si="20"/>
        <v>8</v>
      </c>
      <c r="H158" s="69"/>
      <c r="I158" s="32" t="s">
        <v>243</v>
      </c>
      <c r="J158" s="69"/>
      <c r="K158" s="32">
        <v>8</v>
      </c>
      <c r="L158" s="32">
        <f t="shared" si="21"/>
        <v>8</v>
      </c>
      <c r="M158" s="69"/>
      <c r="N158" s="32" t="s">
        <v>243</v>
      </c>
      <c r="O158" s="69"/>
      <c r="P158" s="32">
        <v>9</v>
      </c>
      <c r="Q158" s="32">
        <f t="shared" si="22"/>
        <v>9</v>
      </c>
      <c r="R158" s="16">
        <f t="shared" si="23"/>
        <v>8.5</v>
      </c>
      <c r="T158" s="46">
        <f t="shared" si="27"/>
        <v>4.5299542290760008E-5</v>
      </c>
      <c r="V158" s="23">
        <f>+claims!D158</f>
        <v>0</v>
      </c>
      <c r="W158" s="23">
        <f>+claims!E158</f>
        <v>0</v>
      </c>
      <c r="X158" s="23">
        <f>+claims!F158</f>
        <v>0</v>
      </c>
      <c r="Z158" s="46">
        <f t="shared" si="24"/>
        <v>0</v>
      </c>
      <c r="AA158" s="46">
        <f t="shared" si="25"/>
        <v>0</v>
      </c>
      <c r="AB158" s="46">
        <f t="shared" si="28"/>
        <v>0</v>
      </c>
      <c r="AD158" s="46">
        <f t="shared" si="26"/>
        <v>0</v>
      </c>
    </row>
    <row r="159" spans="1:30" outlineLevel="1">
      <c r="A159" t="s">
        <v>244</v>
      </c>
      <c r="B159" t="s">
        <v>245</v>
      </c>
      <c r="C159" s="69"/>
      <c r="D159" s="32" t="s">
        <v>245</v>
      </c>
      <c r="E159" s="69"/>
      <c r="F159" s="61">
        <v>7</v>
      </c>
      <c r="G159" s="32">
        <f t="shared" si="20"/>
        <v>7</v>
      </c>
      <c r="H159" s="69"/>
      <c r="I159" s="32" t="s">
        <v>245</v>
      </c>
      <c r="J159" s="69"/>
      <c r="K159" s="32">
        <v>7</v>
      </c>
      <c r="L159" s="32">
        <f t="shared" si="21"/>
        <v>7</v>
      </c>
      <c r="M159" s="69"/>
      <c r="N159" s="32" t="s">
        <v>245</v>
      </c>
      <c r="O159" s="69"/>
      <c r="P159" s="32">
        <v>7</v>
      </c>
      <c r="Q159" s="32">
        <f t="shared" si="22"/>
        <v>7</v>
      </c>
      <c r="R159" s="16">
        <f t="shared" si="23"/>
        <v>7</v>
      </c>
      <c r="T159" s="46">
        <f t="shared" si="27"/>
        <v>3.7305505415920009E-5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46">
        <f t="shared" si="24"/>
        <v>0</v>
      </c>
      <c r="AA159" s="46">
        <f t="shared" si="25"/>
        <v>0</v>
      </c>
      <c r="AB159" s="46">
        <f t="shared" si="28"/>
        <v>0</v>
      </c>
      <c r="AD159" s="46">
        <f t="shared" si="26"/>
        <v>0</v>
      </c>
    </row>
    <row r="160" spans="1:30" outlineLevel="1">
      <c r="A160" t="s">
        <v>246</v>
      </c>
      <c r="B160" t="s">
        <v>247</v>
      </c>
      <c r="C160" s="69"/>
      <c r="D160" s="32" t="s">
        <v>247</v>
      </c>
      <c r="E160" s="69"/>
      <c r="F160" s="61">
        <v>10</v>
      </c>
      <c r="G160" s="32">
        <f t="shared" si="20"/>
        <v>10</v>
      </c>
      <c r="H160" s="69"/>
      <c r="I160" s="32" t="s">
        <v>247</v>
      </c>
      <c r="J160" s="69"/>
      <c r="K160" s="32">
        <v>10</v>
      </c>
      <c r="L160" s="32">
        <f t="shared" si="21"/>
        <v>10</v>
      </c>
      <c r="M160" s="69"/>
      <c r="N160" s="32" t="s">
        <v>247</v>
      </c>
      <c r="O160" s="69"/>
      <c r="P160" s="32">
        <v>10</v>
      </c>
      <c r="Q160" s="32">
        <f t="shared" si="22"/>
        <v>10</v>
      </c>
      <c r="R160" s="16">
        <f t="shared" si="23"/>
        <v>10</v>
      </c>
      <c r="T160" s="46">
        <f t="shared" si="27"/>
        <v>5.3293579165600013E-5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46">
        <f t="shared" si="24"/>
        <v>0</v>
      </c>
      <c r="AA160" s="46">
        <f t="shared" si="25"/>
        <v>0</v>
      </c>
      <c r="AB160" s="46">
        <f t="shared" si="28"/>
        <v>0</v>
      </c>
      <c r="AD160" s="46">
        <f t="shared" si="26"/>
        <v>0</v>
      </c>
    </row>
    <row r="161" spans="1:30" outlineLevel="1">
      <c r="A161" t="s">
        <v>490</v>
      </c>
      <c r="B161" t="s">
        <v>491</v>
      </c>
      <c r="C161" s="69"/>
      <c r="D161" s="32" t="s">
        <v>491</v>
      </c>
      <c r="E161" s="69"/>
      <c r="F161" s="61">
        <v>2</v>
      </c>
      <c r="G161" s="32">
        <f t="shared" si="20"/>
        <v>2</v>
      </c>
      <c r="H161" s="69"/>
      <c r="I161" s="32" t="s">
        <v>491</v>
      </c>
      <c r="J161" s="69"/>
      <c r="K161" s="32">
        <v>2</v>
      </c>
      <c r="L161" s="32">
        <f t="shared" si="21"/>
        <v>2</v>
      </c>
      <c r="M161" s="69"/>
      <c r="N161" s="32" t="s">
        <v>491</v>
      </c>
      <c r="O161" s="69"/>
      <c r="P161" s="32">
        <v>2</v>
      </c>
      <c r="Q161" s="32">
        <f t="shared" si="22"/>
        <v>2</v>
      </c>
      <c r="R161" s="16">
        <f t="shared" si="23"/>
        <v>2</v>
      </c>
      <c r="T161" s="46">
        <f t="shared" si="27"/>
        <v>1.0658715833120002E-5</v>
      </c>
      <c r="V161" s="23">
        <f>+claims!D161</f>
        <v>0</v>
      </c>
      <c r="W161" s="23">
        <f>+claims!E161</f>
        <v>0</v>
      </c>
      <c r="X161" s="23">
        <f>+claims!F161</f>
        <v>0</v>
      </c>
      <c r="Z161" s="46">
        <f t="shared" si="24"/>
        <v>0</v>
      </c>
      <c r="AA161" s="46">
        <f t="shared" si="25"/>
        <v>0</v>
      </c>
      <c r="AB161" s="46">
        <f t="shared" si="28"/>
        <v>0</v>
      </c>
      <c r="AD161" s="46">
        <f t="shared" si="26"/>
        <v>0</v>
      </c>
    </row>
    <row r="162" spans="1:30" outlineLevel="1">
      <c r="A162" t="s">
        <v>248</v>
      </c>
      <c r="B162" t="s">
        <v>249</v>
      </c>
      <c r="C162" s="69"/>
      <c r="D162" s="32" t="s">
        <v>249</v>
      </c>
      <c r="E162" s="69"/>
      <c r="F162" s="61">
        <v>511.5</v>
      </c>
      <c r="G162" s="32">
        <f t="shared" si="20"/>
        <v>511.5</v>
      </c>
      <c r="H162" s="69"/>
      <c r="I162" s="32" t="s">
        <v>249</v>
      </c>
      <c r="J162" s="69"/>
      <c r="K162" s="32">
        <v>503.5</v>
      </c>
      <c r="L162" s="32">
        <f t="shared" si="21"/>
        <v>503.5</v>
      </c>
      <c r="M162" s="69"/>
      <c r="N162" s="32" t="s">
        <v>249</v>
      </c>
      <c r="O162" s="69"/>
      <c r="P162" s="32">
        <v>480.5</v>
      </c>
      <c r="Q162" s="32">
        <f t="shared" si="22"/>
        <v>480.5</v>
      </c>
      <c r="R162" s="16">
        <f t="shared" si="23"/>
        <v>493.33333333333331</v>
      </c>
      <c r="T162" s="46">
        <f t="shared" si="27"/>
        <v>2.6291499055029338E-3</v>
      </c>
      <c r="V162" s="23">
        <f>+claims!D162</f>
        <v>9</v>
      </c>
      <c r="W162" s="23">
        <f>+claims!E162</f>
        <v>5</v>
      </c>
      <c r="X162" s="23">
        <f>+claims!F162</f>
        <v>5</v>
      </c>
      <c r="Z162" s="46">
        <f t="shared" si="24"/>
        <v>1.7595307917888565E-2</v>
      </c>
      <c r="AA162" s="46">
        <f t="shared" si="25"/>
        <v>9.9304865938430985E-3</v>
      </c>
      <c r="AB162" s="46">
        <f t="shared" si="28"/>
        <v>1.040582726326743E-2</v>
      </c>
      <c r="AD162" s="46">
        <f t="shared" si="26"/>
        <v>1.1445627149229509E-2</v>
      </c>
    </row>
    <row r="163" spans="1:30" outlineLevel="1">
      <c r="A163" t="s">
        <v>250</v>
      </c>
      <c r="B163" t="s">
        <v>251</v>
      </c>
      <c r="C163" s="69"/>
      <c r="D163" s="32" t="s">
        <v>251</v>
      </c>
      <c r="E163" s="69"/>
      <c r="F163" s="61">
        <v>10</v>
      </c>
      <c r="G163" s="32">
        <f t="shared" si="20"/>
        <v>10</v>
      </c>
      <c r="H163" s="69"/>
      <c r="I163" s="32" t="s">
        <v>251</v>
      </c>
      <c r="J163" s="69"/>
      <c r="K163" s="32">
        <v>10</v>
      </c>
      <c r="L163" s="32">
        <f t="shared" si="21"/>
        <v>10</v>
      </c>
      <c r="M163" s="69"/>
      <c r="N163" s="32" t="s">
        <v>251</v>
      </c>
      <c r="O163" s="69"/>
      <c r="P163" s="32">
        <v>9</v>
      </c>
      <c r="Q163" s="32">
        <f t="shared" si="22"/>
        <v>9</v>
      </c>
      <c r="R163" s="16">
        <f t="shared" si="23"/>
        <v>9.5</v>
      </c>
      <c r="T163" s="46">
        <f t="shared" si="27"/>
        <v>5.0628900207320014E-5</v>
      </c>
      <c r="V163" s="23">
        <f>+claims!D163</f>
        <v>0</v>
      </c>
      <c r="W163" s="23">
        <f>+claims!E163</f>
        <v>0</v>
      </c>
      <c r="X163" s="23">
        <f>+claims!F163</f>
        <v>0</v>
      </c>
      <c r="Z163" s="46">
        <f t="shared" si="24"/>
        <v>0</v>
      </c>
      <c r="AA163" s="46">
        <f t="shared" si="25"/>
        <v>0</v>
      </c>
      <c r="AB163" s="46">
        <f t="shared" si="28"/>
        <v>0</v>
      </c>
      <c r="AD163" s="46">
        <f t="shared" si="26"/>
        <v>0</v>
      </c>
    </row>
    <row r="164" spans="1:30" outlineLevel="1">
      <c r="A164" t="s">
        <v>252</v>
      </c>
      <c r="B164" t="s">
        <v>253</v>
      </c>
      <c r="C164" s="69"/>
      <c r="D164" s="32" t="s">
        <v>253</v>
      </c>
      <c r="E164" s="69"/>
      <c r="F164" s="61">
        <v>9.5</v>
      </c>
      <c r="G164" s="32">
        <f t="shared" si="20"/>
        <v>9.5</v>
      </c>
      <c r="H164" s="69"/>
      <c r="I164" s="32" t="s">
        <v>253</v>
      </c>
      <c r="J164" s="69"/>
      <c r="K164" s="32">
        <v>9.5</v>
      </c>
      <c r="L164" s="32">
        <f t="shared" si="21"/>
        <v>9.5</v>
      </c>
      <c r="M164" s="69"/>
      <c r="N164" s="32" t="s">
        <v>253</v>
      </c>
      <c r="O164" s="69"/>
      <c r="P164" s="32">
        <v>9.5</v>
      </c>
      <c r="Q164" s="32">
        <f t="shared" si="22"/>
        <v>9.5</v>
      </c>
      <c r="R164" s="16">
        <f t="shared" si="23"/>
        <v>9.5</v>
      </c>
      <c r="T164" s="46">
        <f t="shared" si="27"/>
        <v>5.0628900207320014E-5</v>
      </c>
      <c r="V164" s="23">
        <f>+claims!D164</f>
        <v>0</v>
      </c>
      <c r="W164" s="23">
        <f>+claims!E164</f>
        <v>0</v>
      </c>
      <c r="X164" s="23">
        <f>+claims!F164</f>
        <v>0</v>
      </c>
      <c r="Z164" s="46">
        <f t="shared" si="24"/>
        <v>0</v>
      </c>
      <c r="AA164" s="46">
        <f t="shared" si="25"/>
        <v>0</v>
      </c>
      <c r="AB164" s="46">
        <f t="shared" si="28"/>
        <v>0</v>
      </c>
      <c r="AD164" s="46">
        <f t="shared" si="26"/>
        <v>0</v>
      </c>
    </row>
    <row r="165" spans="1:30" outlineLevel="1">
      <c r="A165" t="s">
        <v>254</v>
      </c>
      <c r="B165" t="s">
        <v>255</v>
      </c>
      <c r="C165" s="69"/>
      <c r="D165" s="32" t="s">
        <v>255</v>
      </c>
      <c r="E165" s="69"/>
      <c r="F165" s="61">
        <v>89.5</v>
      </c>
      <c r="G165" s="32">
        <f t="shared" si="20"/>
        <v>89.5</v>
      </c>
      <c r="H165" s="69"/>
      <c r="I165" s="32" t="s">
        <v>255</v>
      </c>
      <c r="J165" s="69"/>
      <c r="K165" s="32">
        <v>89</v>
      </c>
      <c r="L165" s="32">
        <f t="shared" si="21"/>
        <v>89</v>
      </c>
      <c r="M165" s="69"/>
      <c r="N165" s="32" t="s">
        <v>255</v>
      </c>
      <c r="O165" s="69"/>
      <c r="P165" s="32">
        <v>90</v>
      </c>
      <c r="Q165" s="32">
        <f t="shared" si="22"/>
        <v>90</v>
      </c>
      <c r="R165" s="16">
        <f t="shared" si="23"/>
        <v>89.583333333333329</v>
      </c>
      <c r="T165" s="46">
        <f t="shared" si="27"/>
        <v>4.7742164669183339E-4</v>
      </c>
      <c r="V165" s="23">
        <f>+claims!D165</f>
        <v>2</v>
      </c>
      <c r="W165" s="23">
        <f>+claims!E165</f>
        <v>0</v>
      </c>
      <c r="X165" s="23">
        <f>+claims!F165</f>
        <v>0</v>
      </c>
      <c r="Z165" s="46">
        <f t="shared" si="24"/>
        <v>0.02</v>
      </c>
      <c r="AA165" s="46">
        <f t="shared" si="25"/>
        <v>0</v>
      </c>
      <c r="AB165" s="46">
        <f t="shared" si="28"/>
        <v>0</v>
      </c>
      <c r="AD165" s="46">
        <f t="shared" si="26"/>
        <v>3.3333333333333335E-3</v>
      </c>
    </row>
    <row r="166" spans="1:30" outlineLevel="1">
      <c r="A166" t="s">
        <v>256</v>
      </c>
      <c r="B166" t="s">
        <v>257</v>
      </c>
      <c r="C166" s="69"/>
      <c r="D166" s="32" t="s">
        <v>257</v>
      </c>
      <c r="E166" s="69"/>
      <c r="F166" s="61">
        <v>7</v>
      </c>
      <c r="G166" s="32">
        <f t="shared" si="20"/>
        <v>7</v>
      </c>
      <c r="H166" s="69"/>
      <c r="I166" s="32" t="s">
        <v>257</v>
      </c>
      <c r="J166" s="69"/>
      <c r="K166" s="32">
        <v>8</v>
      </c>
      <c r="L166" s="32">
        <f t="shared" si="21"/>
        <v>8</v>
      </c>
      <c r="M166" s="69"/>
      <c r="N166" s="32" t="s">
        <v>257</v>
      </c>
      <c r="O166" s="69"/>
      <c r="P166" s="32">
        <v>8</v>
      </c>
      <c r="Q166" s="32">
        <f t="shared" si="22"/>
        <v>8</v>
      </c>
      <c r="R166" s="16">
        <f t="shared" si="23"/>
        <v>7.833333333333333</v>
      </c>
      <c r="T166" s="46">
        <f t="shared" si="27"/>
        <v>4.1746637013053339E-5</v>
      </c>
      <c r="V166" s="23">
        <f>+claims!D166</f>
        <v>0</v>
      </c>
      <c r="W166" s="23">
        <f>+claims!E166</f>
        <v>0</v>
      </c>
      <c r="X166" s="23">
        <f>+claims!F166</f>
        <v>0</v>
      </c>
      <c r="Z166" s="46">
        <f t="shared" si="24"/>
        <v>0</v>
      </c>
      <c r="AA166" s="46">
        <f t="shared" si="25"/>
        <v>0</v>
      </c>
      <c r="AB166" s="46">
        <f t="shared" si="28"/>
        <v>0</v>
      </c>
      <c r="AD166" s="46">
        <f t="shared" si="26"/>
        <v>0</v>
      </c>
    </row>
    <row r="167" spans="1:30" outlineLevel="1">
      <c r="A167" t="s">
        <v>258</v>
      </c>
      <c r="B167" t="s">
        <v>259</v>
      </c>
      <c r="C167" s="69"/>
      <c r="D167" s="32" t="s">
        <v>259</v>
      </c>
      <c r="E167" s="69"/>
      <c r="F167" s="61">
        <v>33</v>
      </c>
      <c r="G167" s="32">
        <f t="shared" si="20"/>
        <v>33</v>
      </c>
      <c r="H167" s="69"/>
      <c r="I167" s="32" t="s">
        <v>259</v>
      </c>
      <c r="J167" s="69"/>
      <c r="K167" s="32">
        <v>33</v>
      </c>
      <c r="L167" s="32">
        <f t="shared" si="21"/>
        <v>33</v>
      </c>
      <c r="M167" s="69"/>
      <c r="N167" s="32" t="s">
        <v>259</v>
      </c>
      <c r="O167" s="69"/>
      <c r="P167" s="32">
        <v>33</v>
      </c>
      <c r="Q167" s="32">
        <f t="shared" si="22"/>
        <v>33</v>
      </c>
      <c r="R167" s="16">
        <f t="shared" si="23"/>
        <v>33</v>
      </c>
      <c r="T167" s="46">
        <f t="shared" si="27"/>
        <v>1.7586881124648004E-4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46">
        <f t="shared" si="24"/>
        <v>0</v>
      </c>
      <c r="AA167" s="46">
        <f t="shared" si="25"/>
        <v>0</v>
      </c>
      <c r="AB167" s="46">
        <f t="shared" si="28"/>
        <v>0</v>
      </c>
      <c r="AD167" s="46">
        <f t="shared" si="26"/>
        <v>0</v>
      </c>
    </row>
    <row r="168" spans="1:30" outlineLevel="1">
      <c r="A168" t="s">
        <v>260</v>
      </c>
      <c r="B168" t="s">
        <v>261</v>
      </c>
      <c r="C168" s="69"/>
      <c r="D168" s="32" t="s">
        <v>261</v>
      </c>
      <c r="E168" s="69"/>
      <c r="F168" s="61">
        <v>32</v>
      </c>
      <c r="G168" s="32">
        <f t="shared" si="20"/>
        <v>32</v>
      </c>
      <c r="H168" s="69"/>
      <c r="I168" s="32" t="s">
        <v>261</v>
      </c>
      <c r="J168" s="69"/>
      <c r="K168" s="32">
        <v>28</v>
      </c>
      <c r="L168" s="32">
        <f t="shared" si="21"/>
        <v>28</v>
      </c>
      <c r="M168" s="69"/>
      <c r="N168" s="32" t="s">
        <v>261</v>
      </c>
      <c r="O168" s="69"/>
      <c r="P168" s="32">
        <v>28</v>
      </c>
      <c r="Q168" s="32">
        <f t="shared" si="22"/>
        <v>28</v>
      </c>
      <c r="R168" s="16">
        <f t="shared" si="23"/>
        <v>28.666666666666668</v>
      </c>
      <c r="T168" s="46">
        <f t="shared" si="27"/>
        <v>1.5277492694138671E-4</v>
      </c>
      <c r="V168" s="23">
        <f>+claims!D168</f>
        <v>1</v>
      </c>
      <c r="W168" s="23">
        <f>+claims!E168</f>
        <v>1</v>
      </c>
      <c r="X168" s="23">
        <f>+claims!F168</f>
        <v>1</v>
      </c>
      <c r="Z168" s="46">
        <f t="shared" si="24"/>
        <v>0.01</v>
      </c>
      <c r="AA168" s="46">
        <f t="shared" si="25"/>
        <v>0.01</v>
      </c>
      <c r="AB168" s="46">
        <f t="shared" si="28"/>
        <v>0.01</v>
      </c>
      <c r="AD168" s="46">
        <f t="shared" si="26"/>
        <v>0.01</v>
      </c>
    </row>
    <row r="169" spans="1:30" outlineLevel="1">
      <c r="A169" t="s">
        <v>262</v>
      </c>
      <c r="B169" t="s">
        <v>263</v>
      </c>
      <c r="C169" s="69"/>
      <c r="D169" s="32" t="s">
        <v>263</v>
      </c>
      <c r="E169" s="69"/>
      <c r="F169" s="61">
        <v>191</v>
      </c>
      <c r="G169" s="32">
        <f t="shared" si="20"/>
        <v>191</v>
      </c>
      <c r="H169" s="69"/>
      <c r="I169" s="32" t="s">
        <v>263</v>
      </c>
      <c r="J169" s="69"/>
      <c r="K169" s="32">
        <v>181.5</v>
      </c>
      <c r="L169" s="32">
        <f t="shared" si="21"/>
        <v>181.5</v>
      </c>
      <c r="M169" s="69"/>
      <c r="N169" s="32" t="s">
        <v>263</v>
      </c>
      <c r="O169" s="69"/>
      <c r="P169" s="32">
        <v>174.5</v>
      </c>
      <c r="Q169" s="32">
        <f t="shared" si="22"/>
        <v>174.5</v>
      </c>
      <c r="R169" s="16">
        <f t="shared" si="23"/>
        <v>179.58333333333334</v>
      </c>
      <c r="T169" s="46">
        <f t="shared" si="27"/>
        <v>9.5706385918223357E-4</v>
      </c>
      <c r="V169" s="23">
        <f>+claims!D169</f>
        <v>10</v>
      </c>
      <c r="W169" s="23">
        <f>+claims!E169</f>
        <v>7</v>
      </c>
      <c r="X169" s="23">
        <f>+claims!F169</f>
        <v>6</v>
      </c>
      <c r="Z169" s="46">
        <f t="shared" si="24"/>
        <v>5.2356020942408377E-2</v>
      </c>
      <c r="AA169" s="46">
        <f t="shared" si="25"/>
        <v>3.8567493112947659E-2</v>
      </c>
      <c r="AB169" s="46">
        <f t="shared" si="28"/>
        <v>3.4383954154727794E-2</v>
      </c>
      <c r="AD169" s="46">
        <f t="shared" si="26"/>
        <v>3.8773811605414515E-2</v>
      </c>
    </row>
    <row r="170" spans="1:30" outlineLevel="1">
      <c r="A170" t="s">
        <v>264</v>
      </c>
      <c r="B170" t="s">
        <v>265</v>
      </c>
      <c r="C170" s="69"/>
      <c r="D170" s="32" t="s">
        <v>265</v>
      </c>
      <c r="E170" s="69"/>
      <c r="F170" s="61">
        <v>7</v>
      </c>
      <c r="G170" s="32">
        <f t="shared" si="20"/>
        <v>7</v>
      </c>
      <c r="H170" s="69"/>
      <c r="I170" s="32" t="s">
        <v>265</v>
      </c>
      <c r="J170" s="69"/>
      <c r="K170" s="32">
        <v>6</v>
      </c>
      <c r="L170" s="32">
        <f t="shared" si="21"/>
        <v>6</v>
      </c>
      <c r="M170" s="69"/>
      <c r="N170" s="32" t="s">
        <v>265</v>
      </c>
      <c r="O170" s="69"/>
      <c r="P170" s="32">
        <v>5</v>
      </c>
      <c r="Q170" s="32">
        <f t="shared" si="22"/>
        <v>5</v>
      </c>
      <c r="R170" s="16">
        <f t="shared" si="23"/>
        <v>5.666666666666667</v>
      </c>
      <c r="T170" s="46">
        <f t="shared" si="27"/>
        <v>3.0199694860506675E-5</v>
      </c>
      <c r="V170" s="23">
        <f>+claims!D170</f>
        <v>0</v>
      </c>
      <c r="W170" s="23">
        <f>+claims!E170</f>
        <v>0</v>
      </c>
      <c r="X170" s="23">
        <f>+claims!F170</f>
        <v>0</v>
      </c>
      <c r="Z170" s="46">
        <f t="shared" si="24"/>
        <v>0</v>
      </c>
      <c r="AA170" s="46">
        <f t="shared" si="25"/>
        <v>0</v>
      </c>
      <c r="AB170" s="46">
        <f t="shared" si="28"/>
        <v>0</v>
      </c>
      <c r="AD170" s="46">
        <f t="shared" si="26"/>
        <v>0</v>
      </c>
    </row>
    <row r="171" spans="1:30" outlineLevel="1">
      <c r="A171" t="s">
        <v>266</v>
      </c>
      <c r="B171" t="s">
        <v>267</v>
      </c>
      <c r="C171" s="69"/>
      <c r="D171" s="32" t="s">
        <v>267</v>
      </c>
      <c r="E171" s="69"/>
      <c r="F171" s="61">
        <v>10</v>
      </c>
      <c r="G171" s="32">
        <f t="shared" si="20"/>
        <v>10</v>
      </c>
      <c r="H171" s="69"/>
      <c r="I171" s="32" t="s">
        <v>267</v>
      </c>
      <c r="J171" s="69"/>
      <c r="K171" s="32">
        <v>10</v>
      </c>
      <c r="L171" s="32">
        <f t="shared" si="21"/>
        <v>10</v>
      </c>
      <c r="M171" s="69"/>
      <c r="N171" s="32" t="s">
        <v>267</v>
      </c>
      <c r="O171" s="69"/>
      <c r="P171" s="32">
        <v>9.5</v>
      </c>
      <c r="Q171" s="32">
        <f t="shared" si="22"/>
        <v>9.5</v>
      </c>
      <c r="R171" s="16">
        <f t="shared" si="23"/>
        <v>9.75</v>
      </c>
      <c r="T171" s="46">
        <f t="shared" si="27"/>
        <v>5.196123968646001E-5</v>
      </c>
      <c r="V171" s="23">
        <f>+claims!D171</f>
        <v>0</v>
      </c>
      <c r="W171" s="23">
        <f>+claims!E171</f>
        <v>0</v>
      </c>
      <c r="X171" s="23">
        <f>+claims!F171</f>
        <v>0</v>
      </c>
      <c r="Z171" s="46">
        <f t="shared" si="24"/>
        <v>0</v>
      </c>
      <c r="AA171" s="46">
        <f t="shared" si="25"/>
        <v>0</v>
      </c>
      <c r="AB171" s="46">
        <f t="shared" si="28"/>
        <v>0</v>
      </c>
      <c r="AD171" s="46">
        <f t="shared" si="26"/>
        <v>0</v>
      </c>
    </row>
    <row r="172" spans="1:30" outlineLevel="1">
      <c r="A172" t="s">
        <v>268</v>
      </c>
      <c r="B172" t="s">
        <v>269</v>
      </c>
      <c r="C172" s="69"/>
      <c r="D172" s="32" t="s">
        <v>269</v>
      </c>
      <c r="E172" s="69"/>
      <c r="F172" s="61">
        <v>9</v>
      </c>
      <c r="G172" s="32">
        <f t="shared" si="20"/>
        <v>9</v>
      </c>
      <c r="H172" s="69"/>
      <c r="I172" s="32" t="s">
        <v>269</v>
      </c>
      <c r="J172" s="69"/>
      <c r="K172" s="32">
        <v>9</v>
      </c>
      <c r="L172" s="32">
        <f t="shared" si="21"/>
        <v>9</v>
      </c>
      <c r="M172" s="69"/>
      <c r="N172" s="32" t="s">
        <v>269</v>
      </c>
      <c r="O172" s="69"/>
      <c r="P172" s="32">
        <v>8.5</v>
      </c>
      <c r="Q172" s="32">
        <f t="shared" si="22"/>
        <v>8.5</v>
      </c>
      <c r="R172" s="16">
        <f t="shared" si="23"/>
        <v>8.75</v>
      </c>
      <c r="T172" s="46">
        <f t="shared" si="27"/>
        <v>4.6631881769900011E-5</v>
      </c>
      <c r="V172" s="23">
        <f>+claims!D172</f>
        <v>0</v>
      </c>
      <c r="W172" s="23">
        <f>+claims!E172</f>
        <v>0</v>
      </c>
      <c r="X172" s="23">
        <f>+claims!F172</f>
        <v>0</v>
      </c>
      <c r="Z172" s="46">
        <f t="shared" si="24"/>
        <v>0</v>
      </c>
      <c r="AA172" s="46">
        <f t="shared" si="25"/>
        <v>0</v>
      </c>
      <c r="AB172" s="46">
        <f t="shared" si="28"/>
        <v>0</v>
      </c>
      <c r="AD172" s="46">
        <f t="shared" si="26"/>
        <v>0</v>
      </c>
    </row>
    <row r="173" spans="1:30" outlineLevel="1">
      <c r="A173" t="s">
        <v>270</v>
      </c>
      <c r="B173" t="s">
        <v>271</v>
      </c>
      <c r="C173" s="69"/>
      <c r="D173" s="32" t="s">
        <v>271</v>
      </c>
      <c r="E173" s="69"/>
      <c r="F173" s="61">
        <v>17</v>
      </c>
      <c r="G173" s="32">
        <f t="shared" si="20"/>
        <v>17</v>
      </c>
      <c r="H173" s="69"/>
      <c r="I173" s="32" t="s">
        <v>271</v>
      </c>
      <c r="J173" s="69"/>
      <c r="K173" s="32">
        <v>16</v>
      </c>
      <c r="L173" s="32">
        <f t="shared" si="21"/>
        <v>16</v>
      </c>
      <c r="M173" s="69"/>
      <c r="N173" s="32" t="s">
        <v>271</v>
      </c>
      <c r="O173" s="69"/>
      <c r="P173" s="32">
        <v>17</v>
      </c>
      <c r="Q173" s="32">
        <f t="shared" si="22"/>
        <v>17</v>
      </c>
      <c r="R173" s="16">
        <f t="shared" si="23"/>
        <v>16.666666666666668</v>
      </c>
      <c r="T173" s="46">
        <f t="shared" si="27"/>
        <v>8.8822631942666691E-5</v>
      </c>
      <c r="V173" s="23">
        <f>+claims!D173</f>
        <v>1</v>
      </c>
      <c r="W173" s="23">
        <f>+claims!E173</f>
        <v>0</v>
      </c>
      <c r="X173" s="23">
        <f>+claims!F173</f>
        <v>0</v>
      </c>
      <c r="Z173" s="46">
        <f t="shared" si="24"/>
        <v>0.01</v>
      </c>
      <c r="AA173" s="46">
        <f t="shared" si="25"/>
        <v>0</v>
      </c>
      <c r="AB173" s="46">
        <f t="shared" si="28"/>
        <v>0</v>
      </c>
      <c r="AD173" s="46">
        <f t="shared" si="26"/>
        <v>1.6666666666666668E-3</v>
      </c>
    </row>
    <row r="174" spans="1:30" outlineLevel="1">
      <c r="A174" t="s">
        <v>272</v>
      </c>
      <c r="B174" t="s">
        <v>273</v>
      </c>
      <c r="C174" s="69"/>
      <c r="D174" s="32" t="s">
        <v>273</v>
      </c>
      <c r="E174" s="69"/>
      <c r="F174" s="61">
        <v>2.5</v>
      </c>
      <c r="G174" s="32">
        <f t="shared" si="20"/>
        <v>2.5</v>
      </c>
      <c r="H174" s="69"/>
      <c r="I174" s="32" t="s">
        <v>273</v>
      </c>
      <c r="J174" s="69"/>
      <c r="K174" s="32">
        <v>2.5</v>
      </c>
      <c r="L174" s="32">
        <f t="shared" si="21"/>
        <v>2.5</v>
      </c>
      <c r="M174" s="69"/>
      <c r="N174" s="32" t="s">
        <v>273</v>
      </c>
      <c r="O174" s="69"/>
      <c r="P174" s="32">
        <v>2.5</v>
      </c>
      <c r="Q174" s="32">
        <f t="shared" si="22"/>
        <v>2.5</v>
      </c>
      <c r="R174" s="16">
        <f t="shared" si="23"/>
        <v>2.5</v>
      </c>
      <c r="T174" s="46">
        <f t="shared" si="27"/>
        <v>1.3323394791400003E-5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46">
        <f t="shared" si="24"/>
        <v>0</v>
      </c>
      <c r="AA174" s="46">
        <f t="shared" si="25"/>
        <v>0</v>
      </c>
      <c r="AB174" s="46">
        <f t="shared" si="28"/>
        <v>0</v>
      </c>
      <c r="AD174" s="46">
        <f t="shared" si="26"/>
        <v>0</v>
      </c>
    </row>
    <row r="175" spans="1:30" outlineLevel="1">
      <c r="A175" t="s">
        <v>274</v>
      </c>
      <c r="B175" t="s">
        <v>275</v>
      </c>
      <c r="C175" s="69"/>
      <c r="D175" s="32" t="s">
        <v>275</v>
      </c>
      <c r="E175" s="69"/>
      <c r="F175" s="61">
        <v>74.5</v>
      </c>
      <c r="G175" s="32">
        <f t="shared" si="20"/>
        <v>74.5</v>
      </c>
      <c r="H175" s="69"/>
      <c r="I175" s="32" t="s">
        <v>275</v>
      </c>
      <c r="J175" s="69"/>
      <c r="K175" s="32">
        <v>72</v>
      </c>
      <c r="L175" s="32">
        <f t="shared" si="21"/>
        <v>72</v>
      </c>
      <c r="M175" s="69"/>
      <c r="N175" s="32" t="s">
        <v>275</v>
      </c>
      <c r="O175" s="69"/>
      <c r="P175" s="32">
        <v>80</v>
      </c>
      <c r="Q175" s="32">
        <f t="shared" si="22"/>
        <v>80</v>
      </c>
      <c r="R175" s="16">
        <f t="shared" si="23"/>
        <v>76.416666666666671</v>
      </c>
      <c r="T175" s="46">
        <f t="shared" si="27"/>
        <v>4.0725176745712679E-4</v>
      </c>
      <c r="V175" s="23">
        <f>+claims!D175</f>
        <v>0</v>
      </c>
      <c r="W175" s="23">
        <f>+claims!E175</f>
        <v>1</v>
      </c>
      <c r="X175" s="23">
        <f>+claims!F175</f>
        <v>0</v>
      </c>
      <c r="Z175" s="46">
        <f t="shared" si="24"/>
        <v>0</v>
      </c>
      <c r="AA175" s="46">
        <f t="shared" si="25"/>
        <v>0.01</v>
      </c>
      <c r="AB175" s="46">
        <f t="shared" si="28"/>
        <v>0</v>
      </c>
      <c r="AD175" s="46">
        <f t="shared" si="26"/>
        <v>3.3333333333333335E-3</v>
      </c>
    </row>
    <row r="176" spans="1:30" outlineLevel="1">
      <c r="A176" t="s">
        <v>276</v>
      </c>
      <c r="B176" t="s">
        <v>277</v>
      </c>
      <c r="C176" s="69"/>
      <c r="D176" s="32" t="s">
        <v>277</v>
      </c>
      <c r="E176" s="69"/>
      <c r="F176" s="61">
        <v>56</v>
      </c>
      <c r="G176" s="32">
        <f t="shared" si="20"/>
        <v>56</v>
      </c>
      <c r="H176" s="69"/>
      <c r="I176" s="32" t="s">
        <v>277</v>
      </c>
      <c r="J176" s="69"/>
      <c r="K176" s="32">
        <v>56</v>
      </c>
      <c r="L176" s="32">
        <f t="shared" si="21"/>
        <v>56</v>
      </c>
      <c r="M176" s="69"/>
      <c r="N176" s="32" t="s">
        <v>277</v>
      </c>
      <c r="O176" s="69"/>
      <c r="P176" s="32">
        <v>56</v>
      </c>
      <c r="Q176" s="32">
        <f t="shared" si="22"/>
        <v>56</v>
      </c>
      <c r="R176" s="16">
        <f t="shared" si="23"/>
        <v>56</v>
      </c>
      <c r="T176" s="46">
        <f t="shared" si="27"/>
        <v>2.9844404332736007E-4</v>
      </c>
      <c r="V176" s="23">
        <f>+claims!D176</f>
        <v>1</v>
      </c>
      <c r="W176" s="23">
        <f>+claims!E176</f>
        <v>0</v>
      </c>
      <c r="X176" s="23">
        <f>+claims!F176</f>
        <v>1</v>
      </c>
      <c r="Z176" s="46">
        <f t="shared" si="24"/>
        <v>0.01</v>
      </c>
      <c r="AA176" s="46">
        <f t="shared" si="25"/>
        <v>0</v>
      </c>
      <c r="AB176" s="46">
        <f t="shared" si="28"/>
        <v>0.01</v>
      </c>
      <c r="AD176" s="46">
        <f t="shared" si="26"/>
        <v>6.6666666666666671E-3</v>
      </c>
    </row>
    <row r="177" spans="1:30" outlineLevel="1">
      <c r="A177" t="s">
        <v>278</v>
      </c>
      <c r="B177" t="s">
        <v>279</v>
      </c>
      <c r="C177" s="69"/>
      <c r="D177" s="32" t="s">
        <v>279</v>
      </c>
      <c r="E177" s="69"/>
      <c r="F177" s="61">
        <v>5</v>
      </c>
      <c r="G177" s="32">
        <f t="shared" si="20"/>
        <v>5</v>
      </c>
      <c r="H177" s="69"/>
      <c r="I177" s="32" t="s">
        <v>279</v>
      </c>
      <c r="J177" s="69"/>
      <c r="K177" s="32">
        <v>4</v>
      </c>
      <c r="L177" s="32">
        <f t="shared" si="21"/>
        <v>4</v>
      </c>
      <c r="M177" s="69"/>
      <c r="N177" s="32" t="s">
        <v>279</v>
      </c>
      <c r="O177" s="69"/>
      <c r="P177" s="32">
        <v>4</v>
      </c>
      <c r="Q177" s="32">
        <f t="shared" si="22"/>
        <v>4</v>
      </c>
      <c r="R177" s="16">
        <f t="shared" si="23"/>
        <v>4.166666666666667</v>
      </c>
      <c r="T177" s="46">
        <f t="shared" si="27"/>
        <v>2.2205657985666673E-5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46">
        <f t="shared" si="24"/>
        <v>0</v>
      </c>
      <c r="AA177" s="46">
        <f t="shared" si="25"/>
        <v>0</v>
      </c>
      <c r="AB177" s="46">
        <f t="shared" si="28"/>
        <v>0</v>
      </c>
      <c r="AD177" s="46">
        <f t="shared" si="26"/>
        <v>0</v>
      </c>
    </row>
    <row r="178" spans="1:30" outlineLevel="1">
      <c r="A178" t="s">
        <v>280</v>
      </c>
      <c r="B178" t="s">
        <v>281</v>
      </c>
      <c r="C178" s="69"/>
      <c r="D178" s="32" t="s">
        <v>281</v>
      </c>
      <c r="E178" s="69"/>
      <c r="F178" s="61">
        <v>37</v>
      </c>
      <c r="G178" s="32">
        <f t="shared" si="20"/>
        <v>37</v>
      </c>
      <c r="H178" s="69"/>
      <c r="I178" s="32" t="s">
        <v>281</v>
      </c>
      <c r="J178" s="69"/>
      <c r="K178" s="32">
        <v>36</v>
      </c>
      <c r="L178" s="32">
        <f t="shared" si="21"/>
        <v>36</v>
      </c>
      <c r="M178" s="69"/>
      <c r="N178" s="32" t="s">
        <v>281</v>
      </c>
      <c r="O178" s="69"/>
      <c r="P178" s="32">
        <v>37</v>
      </c>
      <c r="Q178" s="32">
        <f t="shared" si="22"/>
        <v>37</v>
      </c>
      <c r="R178" s="16">
        <f t="shared" si="23"/>
        <v>36.666666666666664</v>
      </c>
      <c r="T178" s="46">
        <f t="shared" si="27"/>
        <v>1.954097902738667E-4</v>
      </c>
      <c r="V178" s="23">
        <f>+claims!D178</f>
        <v>0</v>
      </c>
      <c r="W178" s="23">
        <f>+claims!E178</f>
        <v>0</v>
      </c>
      <c r="X178" s="23">
        <f>+claims!F178</f>
        <v>2</v>
      </c>
      <c r="Z178" s="46">
        <f t="shared" si="24"/>
        <v>0</v>
      </c>
      <c r="AA178" s="46">
        <f t="shared" si="25"/>
        <v>0</v>
      </c>
      <c r="AB178" s="46">
        <f t="shared" si="28"/>
        <v>0.02</v>
      </c>
      <c r="AD178" s="46">
        <f t="shared" si="26"/>
        <v>0.01</v>
      </c>
    </row>
    <row r="179" spans="1:30" outlineLevel="1">
      <c r="A179" t="s">
        <v>282</v>
      </c>
      <c r="B179" t="s">
        <v>283</v>
      </c>
      <c r="C179" s="69"/>
      <c r="D179" s="32" t="s">
        <v>283</v>
      </c>
      <c r="E179" s="69"/>
      <c r="F179" s="61">
        <v>38</v>
      </c>
      <c r="G179" s="32">
        <f t="shared" si="20"/>
        <v>38</v>
      </c>
      <c r="H179" s="69"/>
      <c r="I179" s="32" t="s">
        <v>283</v>
      </c>
      <c r="J179" s="69"/>
      <c r="K179" s="32">
        <v>36.5</v>
      </c>
      <c r="L179" s="32">
        <f t="shared" si="21"/>
        <v>36.5</v>
      </c>
      <c r="M179" s="69"/>
      <c r="N179" s="32" t="s">
        <v>283</v>
      </c>
      <c r="O179" s="69"/>
      <c r="P179" s="32">
        <v>35.5</v>
      </c>
      <c r="Q179" s="32">
        <f t="shared" si="22"/>
        <v>35.5</v>
      </c>
      <c r="R179" s="16">
        <f t="shared" si="23"/>
        <v>36.25</v>
      </c>
      <c r="T179" s="46">
        <f t="shared" si="27"/>
        <v>1.9318922447530005E-4</v>
      </c>
      <c r="V179" s="23">
        <f>+claims!D179</f>
        <v>1</v>
      </c>
      <c r="W179" s="23">
        <f>+claims!E179</f>
        <v>0</v>
      </c>
      <c r="X179" s="23">
        <f>+claims!F179</f>
        <v>1</v>
      </c>
      <c r="Z179" s="46">
        <f t="shared" si="24"/>
        <v>0.01</v>
      </c>
      <c r="AA179" s="46">
        <f t="shared" si="25"/>
        <v>0</v>
      </c>
      <c r="AB179" s="46">
        <f t="shared" si="28"/>
        <v>0.01</v>
      </c>
      <c r="AD179" s="46">
        <f t="shared" si="26"/>
        <v>6.6666666666666671E-3</v>
      </c>
    </row>
    <row r="180" spans="1:30" outlineLevel="1">
      <c r="A180" t="s">
        <v>284</v>
      </c>
      <c r="B180" t="s">
        <v>285</v>
      </c>
      <c r="C180" s="69"/>
      <c r="D180" s="32" t="s">
        <v>285</v>
      </c>
      <c r="E180" s="69"/>
      <c r="F180" s="61">
        <v>22.5</v>
      </c>
      <c r="G180" s="32">
        <f t="shared" si="20"/>
        <v>22.5</v>
      </c>
      <c r="H180" s="69"/>
      <c r="I180" s="32" t="s">
        <v>285</v>
      </c>
      <c r="J180" s="69"/>
      <c r="K180" s="32">
        <v>24</v>
      </c>
      <c r="L180" s="32">
        <f t="shared" si="21"/>
        <v>24</v>
      </c>
      <c r="M180" s="69"/>
      <c r="N180" s="32" t="s">
        <v>285</v>
      </c>
      <c r="O180" s="69"/>
      <c r="P180" s="32">
        <v>26</v>
      </c>
      <c r="Q180" s="32">
        <f t="shared" si="22"/>
        <v>26</v>
      </c>
      <c r="R180" s="16">
        <f t="shared" si="23"/>
        <v>24.75</v>
      </c>
      <c r="T180" s="46">
        <f t="shared" si="27"/>
        <v>1.3190160843486003E-4</v>
      </c>
      <c r="V180" s="23">
        <f>+claims!D180</f>
        <v>0</v>
      </c>
      <c r="W180" s="23">
        <f>+claims!E180</f>
        <v>0</v>
      </c>
      <c r="X180" s="23">
        <f>+claims!F180</f>
        <v>0</v>
      </c>
      <c r="Z180" s="46">
        <f t="shared" si="24"/>
        <v>0</v>
      </c>
      <c r="AA180" s="46">
        <f t="shared" si="25"/>
        <v>0</v>
      </c>
      <c r="AB180" s="46">
        <f t="shared" si="28"/>
        <v>0</v>
      </c>
      <c r="AD180" s="46">
        <f t="shared" si="26"/>
        <v>0</v>
      </c>
    </row>
    <row r="181" spans="1:30" outlineLevel="1">
      <c r="A181" t="s">
        <v>286</v>
      </c>
      <c r="B181" t="s">
        <v>287</v>
      </c>
      <c r="C181" s="69"/>
      <c r="D181" s="32" t="s">
        <v>287</v>
      </c>
      <c r="E181" s="69"/>
      <c r="F181" s="61">
        <v>11</v>
      </c>
      <c r="G181" s="32">
        <f t="shared" si="20"/>
        <v>11</v>
      </c>
      <c r="H181" s="69"/>
      <c r="I181" s="32" t="s">
        <v>287</v>
      </c>
      <c r="J181" s="69"/>
      <c r="K181" s="32">
        <v>12</v>
      </c>
      <c r="L181" s="32">
        <f t="shared" si="21"/>
        <v>12</v>
      </c>
      <c r="M181" s="69"/>
      <c r="N181" s="32" t="s">
        <v>287</v>
      </c>
      <c r="O181" s="69"/>
      <c r="P181" s="32">
        <v>11.5</v>
      </c>
      <c r="Q181" s="32">
        <f t="shared" si="22"/>
        <v>11.5</v>
      </c>
      <c r="R181" s="16">
        <f t="shared" si="23"/>
        <v>11.583333333333334</v>
      </c>
      <c r="T181" s="46">
        <f t="shared" si="27"/>
        <v>6.1731729200153353E-5</v>
      </c>
      <c r="V181" s="23">
        <f>+claims!D181</f>
        <v>0</v>
      </c>
      <c r="W181" s="23">
        <f>+claims!E181</f>
        <v>1</v>
      </c>
      <c r="X181" s="23">
        <f>+claims!F181</f>
        <v>0</v>
      </c>
      <c r="Z181" s="46">
        <f t="shared" si="24"/>
        <v>0</v>
      </c>
      <c r="AA181" s="46">
        <f t="shared" si="25"/>
        <v>0.01</v>
      </c>
      <c r="AB181" s="46">
        <f t="shared" si="28"/>
        <v>0</v>
      </c>
      <c r="AD181" s="46">
        <f t="shared" si="26"/>
        <v>3.3333333333333335E-3</v>
      </c>
    </row>
    <row r="182" spans="1:30" outlineLevel="1">
      <c r="A182" t="s">
        <v>288</v>
      </c>
      <c r="B182" t="s">
        <v>289</v>
      </c>
      <c r="C182" s="69"/>
      <c r="D182" s="32" t="s">
        <v>289</v>
      </c>
      <c r="E182" s="69"/>
      <c r="F182" s="61">
        <v>16.5</v>
      </c>
      <c r="G182" s="32">
        <f t="shared" si="20"/>
        <v>16.5</v>
      </c>
      <c r="H182" s="69"/>
      <c r="I182" s="32" t="s">
        <v>289</v>
      </c>
      <c r="J182" s="69"/>
      <c r="K182" s="32">
        <v>15</v>
      </c>
      <c r="L182" s="32">
        <f t="shared" si="21"/>
        <v>15</v>
      </c>
      <c r="M182" s="69"/>
      <c r="N182" s="32" t="s">
        <v>289</v>
      </c>
      <c r="O182" s="69"/>
      <c r="P182" s="32">
        <v>16.5</v>
      </c>
      <c r="Q182" s="32">
        <f t="shared" si="22"/>
        <v>16.5</v>
      </c>
      <c r="R182" s="16">
        <f t="shared" si="23"/>
        <v>16</v>
      </c>
      <c r="T182" s="46">
        <f t="shared" si="27"/>
        <v>8.5269726664960016E-5</v>
      </c>
      <c r="V182" s="23">
        <f>+claims!D182</f>
        <v>0</v>
      </c>
      <c r="W182" s="23">
        <f>+claims!E182</f>
        <v>0</v>
      </c>
      <c r="X182" s="23">
        <f>+claims!F182</f>
        <v>0</v>
      </c>
      <c r="Z182" s="46">
        <f t="shared" si="24"/>
        <v>0</v>
      </c>
      <c r="AA182" s="46">
        <f t="shared" si="25"/>
        <v>0</v>
      </c>
      <c r="AB182" s="46">
        <f t="shared" si="28"/>
        <v>0</v>
      </c>
      <c r="AD182" s="46">
        <f t="shared" si="26"/>
        <v>0</v>
      </c>
    </row>
    <row r="183" spans="1:30" outlineLevel="1">
      <c r="A183" t="s">
        <v>290</v>
      </c>
      <c r="B183" t="s">
        <v>291</v>
      </c>
      <c r="C183" s="69"/>
      <c r="D183" s="32" t="s">
        <v>291</v>
      </c>
      <c r="E183" s="69"/>
      <c r="F183" s="61">
        <v>629.5</v>
      </c>
      <c r="G183" s="32">
        <f t="shared" si="20"/>
        <v>629.5</v>
      </c>
      <c r="H183" s="69"/>
      <c r="I183" s="32" t="s">
        <v>291</v>
      </c>
      <c r="J183" s="69"/>
      <c r="K183" s="32">
        <v>643</v>
      </c>
      <c r="L183" s="32">
        <f t="shared" si="21"/>
        <v>643</v>
      </c>
      <c r="M183" s="69"/>
      <c r="N183" s="32" t="s">
        <v>291</v>
      </c>
      <c r="O183" s="69"/>
      <c r="P183" s="32">
        <v>654</v>
      </c>
      <c r="Q183" s="32">
        <f t="shared" si="22"/>
        <v>654</v>
      </c>
      <c r="R183" s="16">
        <f t="shared" si="23"/>
        <v>646.25</v>
      </c>
      <c r="T183" s="46">
        <f t="shared" si="27"/>
        <v>3.4440975535769006E-3</v>
      </c>
      <c r="V183" s="23">
        <f>+claims!D183</f>
        <v>7</v>
      </c>
      <c r="W183" s="23">
        <f>+claims!E183</f>
        <v>3</v>
      </c>
      <c r="X183" s="23">
        <f>+claims!F183</f>
        <v>13</v>
      </c>
      <c r="Z183" s="46">
        <f t="shared" si="24"/>
        <v>1.1119936457505957E-2</v>
      </c>
      <c r="AA183" s="46">
        <f t="shared" si="25"/>
        <v>4.6656298600311046E-3</v>
      </c>
      <c r="AB183" s="46">
        <f t="shared" si="28"/>
        <v>1.9877675840978593E-2</v>
      </c>
      <c r="AD183" s="46">
        <f t="shared" si="26"/>
        <v>1.3347370616750657E-2</v>
      </c>
    </row>
    <row r="184" spans="1:30" outlineLevel="1">
      <c r="A184" t="s">
        <v>292</v>
      </c>
      <c r="B184" t="s">
        <v>293</v>
      </c>
      <c r="C184" s="69"/>
      <c r="D184" s="32" t="s">
        <v>293</v>
      </c>
      <c r="E184" s="69"/>
      <c r="F184" s="61">
        <v>12</v>
      </c>
      <c r="G184" s="32">
        <f t="shared" si="20"/>
        <v>12</v>
      </c>
      <c r="H184" s="69"/>
      <c r="I184" s="32" t="s">
        <v>293</v>
      </c>
      <c r="J184" s="69"/>
      <c r="K184" s="32">
        <v>12</v>
      </c>
      <c r="L184" s="32">
        <f t="shared" si="21"/>
        <v>12</v>
      </c>
      <c r="M184" s="69"/>
      <c r="N184" s="32" t="s">
        <v>293</v>
      </c>
      <c r="O184" s="69"/>
      <c r="P184" s="32">
        <v>12.5</v>
      </c>
      <c r="Q184" s="32">
        <f t="shared" si="22"/>
        <v>12.5</v>
      </c>
      <c r="R184" s="16">
        <f t="shared" si="23"/>
        <v>12.25</v>
      </c>
      <c r="T184" s="46">
        <f t="shared" si="27"/>
        <v>6.5284634477860015E-5</v>
      </c>
      <c r="V184" s="23">
        <f>+claims!D184</f>
        <v>0</v>
      </c>
      <c r="W184" s="23">
        <f>+claims!E184</f>
        <v>0</v>
      </c>
      <c r="X184" s="23">
        <f>+claims!F184</f>
        <v>0</v>
      </c>
      <c r="Z184" s="46">
        <f t="shared" si="24"/>
        <v>0</v>
      </c>
      <c r="AA184" s="46">
        <f t="shared" si="25"/>
        <v>0</v>
      </c>
      <c r="AB184" s="46">
        <f t="shared" si="28"/>
        <v>0</v>
      </c>
      <c r="AD184" s="46">
        <f t="shared" si="26"/>
        <v>0</v>
      </c>
    </row>
    <row r="185" spans="1:30" outlineLevel="1">
      <c r="A185" t="s">
        <v>294</v>
      </c>
      <c r="B185" t="s">
        <v>295</v>
      </c>
      <c r="C185" s="69"/>
      <c r="D185" s="32" t="s">
        <v>295</v>
      </c>
      <c r="E185" s="69"/>
      <c r="F185" s="61">
        <v>3.5</v>
      </c>
      <c r="G185" s="32">
        <f t="shared" si="20"/>
        <v>3.5</v>
      </c>
      <c r="H185" s="69"/>
      <c r="I185" s="32" t="s">
        <v>295</v>
      </c>
      <c r="J185" s="69"/>
      <c r="K185" s="32">
        <v>3</v>
      </c>
      <c r="L185" s="32">
        <f t="shared" si="21"/>
        <v>3</v>
      </c>
      <c r="M185" s="69"/>
      <c r="N185" s="32" t="s">
        <v>295</v>
      </c>
      <c r="O185" s="69"/>
      <c r="P185" s="32">
        <v>3</v>
      </c>
      <c r="Q185" s="32">
        <f t="shared" si="22"/>
        <v>3</v>
      </c>
      <c r="R185" s="16">
        <f t="shared" si="23"/>
        <v>3.0833333333333335</v>
      </c>
      <c r="T185" s="46">
        <f t="shared" si="27"/>
        <v>1.6432186909393339E-5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46">
        <f t="shared" si="24"/>
        <v>0</v>
      </c>
      <c r="AA185" s="46">
        <f t="shared" si="25"/>
        <v>0</v>
      </c>
      <c r="AB185" s="46">
        <f t="shared" si="28"/>
        <v>0</v>
      </c>
      <c r="AD185" s="46">
        <f t="shared" si="26"/>
        <v>0</v>
      </c>
    </row>
    <row r="186" spans="1:30" outlineLevel="1">
      <c r="A186" t="s">
        <v>296</v>
      </c>
      <c r="B186" t="s">
        <v>297</v>
      </c>
      <c r="C186" s="69"/>
      <c r="D186" s="32" t="s">
        <v>297</v>
      </c>
      <c r="E186" s="69"/>
      <c r="F186" s="61">
        <v>14</v>
      </c>
      <c r="G186" s="32">
        <f t="shared" si="20"/>
        <v>14</v>
      </c>
      <c r="H186" s="69"/>
      <c r="I186" s="32" t="s">
        <v>297</v>
      </c>
      <c r="J186" s="69"/>
      <c r="K186" s="32">
        <v>14</v>
      </c>
      <c r="L186" s="32">
        <f t="shared" si="21"/>
        <v>14</v>
      </c>
      <c r="M186" s="69"/>
      <c r="N186" s="32" t="s">
        <v>297</v>
      </c>
      <c r="O186" s="69"/>
      <c r="P186" s="32">
        <v>13</v>
      </c>
      <c r="Q186" s="32">
        <f t="shared" si="22"/>
        <v>13</v>
      </c>
      <c r="R186" s="16">
        <f t="shared" si="23"/>
        <v>13.5</v>
      </c>
      <c r="T186" s="46">
        <f t="shared" si="27"/>
        <v>7.1946331873560011E-5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46">
        <f t="shared" si="24"/>
        <v>0</v>
      </c>
      <c r="AA186" s="46">
        <f t="shared" si="25"/>
        <v>0</v>
      </c>
      <c r="AB186" s="46">
        <f t="shared" si="28"/>
        <v>0</v>
      </c>
      <c r="AD186" s="46">
        <f t="shared" si="26"/>
        <v>0</v>
      </c>
    </row>
    <row r="187" spans="1:30" outlineLevel="1">
      <c r="A187" t="s">
        <v>298</v>
      </c>
      <c r="B187" t="s">
        <v>299</v>
      </c>
      <c r="C187" s="69"/>
      <c r="D187" s="32" t="s">
        <v>299</v>
      </c>
      <c r="E187" s="69"/>
      <c r="F187" s="61">
        <v>239</v>
      </c>
      <c r="G187" s="32">
        <f t="shared" si="20"/>
        <v>239</v>
      </c>
      <c r="H187" s="69"/>
      <c r="I187" s="32" t="s">
        <v>299</v>
      </c>
      <c r="J187" s="69"/>
      <c r="K187" s="32">
        <v>246</v>
      </c>
      <c r="L187" s="32">
        <f t="shared" si="21"/>
        <v>246</v>
      </c>
      <c r="M187" s="69"/>
      <c r="N187" s="32" t="s">
        <v>299</v>
      </c>
      <c r="O187" s="69"/>
      <c r="P187" s="32">
        <v>235</v>
      </c>
      <c r="Q187" s="32">
        <f t="shared" si="22"/>
        <v>235</v>
      </c>
      <c r="R187" s="16">
        <f t="shared" si="23"/>
        <v>239.33333333333334</v>
      </c>
      <c r="T187" s="46">
        <f t="shared" si="27"/>
        <v>1.2754929946966938E-3</v>
      </c>
      <c r="V187" s="23">
        <f>+claims!D187</f>
        <v>3</v>
      </c>
      <c r="W187" s="23">
        <f>+claims!E187</f>
        <v>1</v>
      </c>
      <c r="X187" s="23">
        <f>+claims!F187</f>
        <v>1</v>
      </c>
      <c r="Z187" s="46">
        <f t="shared" si="24"/>
        <v>1.2552301255230125E-2</v>
      </c>
      <c r="AA187" s="46">
        <f t="shared" si="25"/>
        <v>4.0650406504065045E-3</v>
      </c>
      <c r="AB187" s="46">
        <f t="shared" si="28"/>
        <v>4.2553191489361703E-3</v>
      </c>
      <c r="AD187" s="46">
        <f t="shared" si="26"/>
        <v>5.5747233338086068E-3</v>
      </c>
    </row>
    <row r="188" spans="1:30" outlineLevel="1">
      <c r="A188" t="s">
        <v>300</v>
      </c>
      <c r="B188" t="s">
        <v>301</v>
      </c>
      <c r="C188" s="69"/>
      <c r="D188" s="32" t="s">
        <v>301</v>
      </c>
      <c r="E188" s="69"/>
      <c r="F188" s="61">
        <v>12</v>
      </c>
      <c r="G188" s="32">
        <f t="shared" si="20"/>
        <v>12</v>
      </c>
      <c r="H188" s="69"/>
      <c r="I188" s="32" t="s">
        <v>301</v>
      </c>
      <c r="J188" s="69"/>
      <c r="K188" s="32">
        <v>11</v>
      </c>
      <c r="L188" s="32">
        <f t="shared" si="21"/>
        <v>11</v>
      </c>
      <c r="M188" s="69"/>
      <c r="N188" s="32" t="s">
        <v>301</v>
      </c>
      <c r="O188" s="69"/>
      <c r="P188" s="32">
        <v>11</v>
      </c>
      <c r="Q188" s="32">
        <f t="shared" si="22"/>
        <v>11</v>
      </c>
      <c r="R188" s="16">
        <f t="shared" si="23"/>
        <v>11.166666666666666</v>
      </c>
      <c r="T188" s="46">
        <f t="shared" si="27"/>
        <v>5.9511163401586675E-5</v>
      </c>
      <c r="V188" s="23">
        <f>+claims!D188</f>
        <v>0</v>
      </c>
      <c r="W188" s="23">
        <f>+claims!E188</f>
        <v>0</v>
      </c>
      <c r="X188" s="23">
        <f>+claims!F188</f>
        <v>0</v>
      </c>
      <c r="Z188" s="46">
        <f t="shared" si="24"/>
        <v>0</v>
      </c>
      <c r="AA188" s="46">
        <f t="shared" si="25"/>
        <v>0</v>
      </c>
      <c r="AB188" s="46">
        <f t="shared" si="28"/>
        <v>0</v>
      </c>
      <c r="AD188" s="46">
        <f t="shared" si="26"/>
        <v>0</v>
      </c>
    </row>
    <row r="189" spans="1:30" outlineLevel="1">
      <c r="A189" t="s">
        <v>302</v>
      </c>
      <c r="B189" t="s">
        <v>303</v>
      </c>
      <c r="C189" s="69"/>
      <c r="D189" s="32" t="s">
        <v>303</v>
      </c>
      <c r="E189" s="69"/>
      <c r="F189" s="61">
        <v>4.5</v>
      </c>
      <c r="G189" s="32">
        <f t="shared" si="20"/>
        <v>4.5</v>
      </c>
      <c r="H189" s="69"/>
      <c r="I189" s="32" t="s">
        <v>303</v>
      </c>
      <c r="J189" s="69"/>
      <c r="K189" s="32">
        <v>4.5</v>
      </c>
      <c r="L189" s="32">
        <f t="shared" si="21"/>
        <v>4.5</v>
      </c>
      <c r="M189" s="69"/>
      <c r="N189" s="32" t="s">
        <v>303</v>
      </c>
      <c r="O189" s="69"/>
      <c r="P189" s="32">
        <v>5.5</v>
      </c>
      <c r="Q189" s="32">
        <f t="shared" si="22"/>
        <v>5.5</v>
      </c>
      <c r="R189" s="16">
        <f t="shared" si="23"/>
        <v>5</v>
      </c>
      <c r="T189" s="46">
        <f t="shared" si="27"/>
        <v>2.6646789582800007E-5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46">
        <f t="shared" si="24"/>
        <v>0</v>
      </c>
      <c r="AA189" s="46">
        <f t="shared" si="25"/>
        <v>0</v>
      </c>
      <c r="AB189" s="46">
        <f t="shared" si="28"/>
        <v>0</v>
      </c>
      <c r="AD189" s="46">
        <f t="shared" si="26"/>
        <v>0</v>
      </c>
    </row>
    <row r="190" spans="1:30" outlineLevel="1">
      <c r="A190" t="s">
        <v>304</v>
      </c>
      <c r="B190" t="s">
        <v>305</v>
      </c>
      <c r="C190" s="69"/>
      <c r="D190" s="32" t="s">
        <v>305</v>
      </c>
      <c r="E190" s="69"/>
      <c r="F190" s="61">
        <v>17.5</v>
      </c>
      <c r="G190" s="32">
        <f t="shared" si="20"/>
        <v>17.5</v>
      </c>
      <c r="H190" s="69"/>
      <c r="I190" s="32" t="s">
        <v>305</v>
      </c>
      <c r="J190" s="69"/>
      <c r="K190" s="32">
        <v>16.5</v>
      </c>
      <c r="L190" s="32">
        <f t="shared" si="21"/>
        <v>16.5</v>
      </c>
      <c r="M190" s="69"/>
      <c r="N190" s="32" t="s">
        <v>305</v>
      </c>
      <c r="O190" s="69"/>
      <c r="P190" s="32">
        <v>15.5</v>
      </c>
      <c r="Q190" s="32">
        <f t="shared" si="22"/>
        <v>15.5</v>
      </c>
      <c r="R190" s="16">
        <f t="shared" si="23"/>
        <v>16.166666666666668</v>
      </c>
      <c r="T190" s="46">
        <f t="shared" si="27"/>
        <v>8.6157952984386698E-5</v>
      </c>
      <c r="V190" s="23">
        <f>+claims!D190</f>
        <v>2</v>
      </c>
      <c r="W190" s="23">
        <f>+claims!E190</f>
        <v>0</v>
      </c>
      <c r="X190" s="23">
        <f>+claims!F190</f>
        <v>0</v>
      </c>
      <c r="Z190" s="46">
        <f t="shared" si="24"/>
        <v>0.02</v>
      </c>
      <c r="AA190" s="46">
        <f t="shared" si="25"/>
        <v>0</v>
      </c>
      <c r="AB190" s="46">
        <f t="shared" si="28"/>
        <v>0</v>
      </c>
      <c r="AD190" s="46">
        <f t="shared" si="26"/>
        <v>3.3333333333333335E-3</v>
      </c>
    </row>
    <row r="191" spans="1:30" outlineLevel="1">
      <c r="A191" t="s">
        <v>306</v>
      </c>
      <c r="B191" t="s">
        <v>307</v>
      </c>
      <c r="C191" s="69"/>
      <c r="D191" s="32" t="s">
        <v>307</v>
      </c>
      <c r="E191" s="69"/>
      <c r="F191" s="61">
        <v>14</v>
      </c>
      <c r="G191" s="32">
        <f t="shared" si="20"/>
        <v>14</v>
      </c>
      <c r="H191" s="69"/>
      <c r="I191" s="32" t="s">
        <v>307</v>
      </c>
      <c r="J191" s="69"/>
      <c r="K191" s="32">
        <v>14</v>
      </c>
      <c r="L191" s="32">
        <f t="shared" si="21"/>
        <v>14</v>
      </c>
      <c r="M191" s="69"/>
      <c r="N191" s="32" t="s">
        <v>307</v>
      </c>
      <c r="O191" s="69"/>
      <c r="P191" s="32">
        <v>13</v>
      </c>
      <c r="Q191" s="32">
        <f t="shared" si="22"/>
        <v>13</v>
      </c>
      <c r="R191" s="16">
        <f t="shared" si="23"/>
        <v>13.5</v>
      </c>
      <c r="T191" s="46">
        <f t="shared" si="27"/>
        <v>7.1946331873560011E-5</v>
      </c>
      <c r="V191" s="23">
        <f>+claims!D191</f>
        <v>0</v>
      </c>
      <c r="W191" s="23">
        <f>+claims!E191</f>
        <v>0</v>
      </c>
      <c r="X191" s="23">
        <f>+claims!F191</f>
        <v>0</v>
      </c>
      <c r="Z191" s="46">
        <f t="shared" si="24"/>
        <v>0</v>
      </c>
      <c r="AA191" s="46">
        <f t="shared" si="25"/>
        <v>0</v>
      </c>
      <c r="AB191" s="46">
        <f t="shared" si="28"/>
        <v>0</v>
      </c>
      <c r="AD191" s="46">
        <f t="shared" si="26"/>
        <v>0</v>
      </c>
    </row>
    <row r="192" spans="1:30" outlineLevel="1">
      <c r="A192" t="s">
        <v>308</v>
      </c>
      <c r="B192" t="s">
        <v>309</v>
      </c>
      <c r="C192" s="69"/>
      <c r="D192" s="32" t="s">
        <v>309</v>
      </c>
      <c r="E192" s="69"/>
      <c r="F192" s="61">
        <v>8</v>
      </c>
      <c r="G192" s="32">
        <f t="shared" si="20"/>
        <v>8</v>
      </c>
      <c r="H192" s="69"/>
      <c r="I192" s="32" t="s">
        <v>309</v>
      </c>
      <c r="J192" s="69"/>
      <c r="K192" s="32">
        <v>8</v>
      </c>
      <c r="L192" s="32">
        <f t="shared" si="21"/>
        <v>8</v>
      </c>
      <c r="M192" s="69"/>
      <c r="N192" s="32" t="s">
        <v>309</v>
      </c>
      <c r="O192" s="69"/>
      <c r="P192" s="32">
        <v>6.5</v>
      </c>
      <c r="Q192" s="32">
        <f t="shared" si="22"/>
        <v>6.5</v>
      </c>
      <c r="R192" s="16">
        <f t="shared" si="23"/>
        <v>7.25</v>
      </c>
      <c r="T192" s="46">
        <f t="shared" si="27"/>
        <v>3.8637844895060012E-5</v>
      </c>
      <c r="V192" s="23">
        <f>+claims!D192</f>
        <v>1</v>
      </c>
      <c r="W192" s="23">
        <f>+claims!E192</f>
        <v>0</v>
      </c>
      <c r="X192" s="23">
        <f>+claims!F192</f>
        <v>0</v>
      </c>
      <c r="Z192" s="46">
        <f t="shared" si="24"/>
        <v>0.01</v>
      </c>
      <c r="AA192" s="46">
        <f t="shared" si="25"/>
        <v>0</v>
      </c>
      <c r="AB192" s="46">
        <f t="shared" si="28"/>
        <v>0</v>
      </c>
      <c r="AD192" s="46">
        <f t="shared" si="26"/>
        <v>1.6666666666666668E-3</v>
      </c>
    </row>
    <row r="193" spans="1:30" outlineLevel="1">
      <c r="A193" t="s">
        <v>310</v>
      </c>
      <c r="B193" t="s">
        <v>311</v>
      </c>
      <c r="C193" s="69"/>
      <c r="D193" s="32" t="s">
        <v>311</v>
      </c>
      <c r="E193" s="69"/>
      <c r="F193" s="61">
        <v>20</v>
      </c>
      <c r="G193" s="32">
        <f t="shared" si="20"/>
        <v>20</v>
      </c>
      <c r="H193" s="69"/>
      <c r="I193" s="32" t="s">
        <v>311</v>
      </c>
      <c r="J193" s="69"/>
      <c r="K193" s="32">
        <v>22.5</v>
      </c>
      <c r="L193" s="32">
        <f t="shared" si="21"/>
        <v>22.5</v>
      </c>
      <c r="M193" s="69"/>
      <c r="N193" s="32" t="s">
        <v>311</v>
      </c>
      <c r="O193" s="69"/>
      <c r="P193" s="32">
        <v>19</v>
      </c>
      <c r="Q193" s="32">
        <f t="shared" si="22"/>
        <v>19</v>
      </c>
      <c r="R193" s="16">
        <f t="shared" si="23"/>
        <v>20.333333333333332</v>
      </c>
      <c r="T193" s="46">
        <f t="shared" si="27"/>
        <v>1.0836361097005335E-4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46">
        <f t="shared" si="24"/>
        <v>0</v>
      </c>
      <c r="AA193" s="46">
        <f t="shared" si="25"/>
        <v>0</v>
      </c>
      <c r="AB193" s="46">
        <f t="shared" si="28"/>
        <v>0</v>
      </c>
      <c r="AD193" s="46">
        <f t="shared" si="26"/>
        <v>0</v>
      </c>
    </row>
    <row r="194" spans="1:30" outlineLevel="1">
      <c r="A194" t="s">
        <v>312</v>
      </c>
      <c r="B194" t="s">
        <v>313</v>
      </c>
      <c r="C194" s="69"/>
      <c r="D194" s="32" t="s">
        <v>313</v>
      </c>
      <c r="E194" s="69"/>
      <c r="F194" s="61">
        <v>8</v>
      </c>
      <c r="G194" s="32">
        <f t="shared" si="20"/>
        <v>8</v>
      </c>
      <c r="H194" s="69"/>
      <c r="I194" s="32" t="s">
        <v>313</v>
      </c>
      <c r="J194" s="69"/>
      <c r="K194" s="32">
        <v>8</v>
      </c>
      <c r="L194" s="32">
        <f t="shared" si="21"/>
        <v>8</v>
      </c>
      <c r="M194" s="69"/>
      <c r="N194" s="32" t="s">
        <v>313</v>
      </c>
      <c r="O194" s="69"/>
      <c r="P194" s="32">
        <v>7</v>
      </c>
      <c r="Q194" s="32">
        <f t="shared" si="22"/>
        <v>7</v>
      </c>
      <c r="R194" s="16">
        <f t="shared" si="23"/>
        <v>7.5</v>
      </c>
      <c r="T194" s="46">
        <f t="shared" si="27"/>
        <v>3.9970184374200008E-5</v>
      </c>
      <c r="V194" s="23">
        <f>+claims!D194</f>
        <v>1</v>
      </c>
      <c r="W194" s="23">
        <f>+claims!E194</f>
        <v>0</v>
      </c>
      <c r="X194" s="23">
        <f>+claims!F194</f>
        <v>1</v>
      </c>
      <c r="Z194" s="46">
        <f t="shared" si="24"/>
        <v>0.01</v>
      </c>
      <c r="AA194" s="46">
        <f t="shared" si="25"/>
        <v>0</v>
      </c>
      <c r="AB194" s="46">
        <f t="shared" si="28"/>
        <v>0.01</v>
      </c>
      <c r="AD194" s="46">
        <f t="shared" si="26"/>
        <v>6.6666666666666671E-3</v>
      </c>
    </row>
    <row r="195" spans="1:30" outlineLevel="1">
      <c r="A195" t="s">
        <v>314</v>
      </c>
      <c r="B195" t="s">
        <v>315</v>
      </c>
      <c r="C195" s="69"/>
      <c r="D195" s="32" t="s">
        <v>315</v>
      </c>
      <c r="E195" s="69"/>
      <c r="F195" s="61">
        <f>18+5</f>
        <v>23</v>
      </c>
      <c r="G195" s="32">
        <f t="shared" si="20"/>
        <v>23</v>
      </c>
      <c r="H195" s="69"/>
      <c r="I195" s="32" t="s">
        <v>315</v>
      </c>
      <c r="J195" s="69"/>
      <c r="K195" s="32">
        <f>16.5+4</f>
        <v>20.5</v>
      </c>
      <c r="L195" s="32">
        <f t="shared" si="21"/>
        <v>20.5</v>
      </c>
      <c r="M195" s="69"/>
      <c r="N195" s="32" t="s">
        <v>315</v>
      </c>
      <c r="O195" s="69"/>
      <c r="P195" s="32">
        <v>21.5</v>
      </c>
      <c r="Q195" s="32">
        <f t="shared" si="22"/>
        <v>21.5</v>
      </c>
      <c r="R195" s="16">
        <f t="shared" si="23"/>
        <v>21.416666666666668</v>
      </c>
      <c r="T195" s="46">
        <f t="shared" si="27"/>
        <v>1.141370820463267E-4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46">
        <f t="shared" si="24"/>
        <v>0</v>
      </c>
      <c r="AA195" s="46">
        <f t="shared" si="25"/>
        <v>0</v>
      </c>
      <c r="AB195" s="46">
        <f t="shared" si="28"/>
        <v>0</v>
      </c>
      <c r="AD195" s="46">
        <f t="shared" si="26"/>
        <v>0</v>
      </c>
    </row>
    <row r="196" spans="1:30" outlineLevel="1">
      <c r="A196" t="s">
        <v>316</v>
      </c>
      <c r="B196" t="s">
        <v>317</v>
      </c>
      <c r="C196" s="69"/>
      <c r="D196" s="32" t="s">
        <v>317</v>
      </c>
      <c r="E196" s="69"/>
      <c r="F196" s="61">
        <v>100.5</v>
      </c>
      <c r="G196" s="32">
        <f t="shared" si="20"/>
        <v>100.5</v>
      </c>
      <c r="H196" s="69"/>
      <c r="I196" s="32" t="s">
        <v>317</v>
      </c>
      <c r="J196" s="69"/>
      <c r="K196" s="32">
        <v>100.5</v>
      </c>
      <c r="L196" s="32">
        <f t="shared" si="21"/>
        <v>100.5</v>
      </c>
      <c r="M196" s="69"/>
      <c r="N196" s="32" t="s">
        <v>317</v>
      </c>
      <c r="O196" s="69"/>
      <c r="P196" s="32">
        <v>94.5</v>
      </c>
      <c r="Q196" s="32">
        <f t="shared" si="22"/>
        <v>94.5</v>
      </c>
      <c r="R196" s="16">
        <f t="shared" si="23"/>
        <v>97.5</v>
      </c>
      <c r="T196" s="46">
        <f t="shared" si="27"/>
        <v>5.1961239686460013E-4</v>
      </c>
      <c r="V196" s="23">
        <f>+claims!D196</f>
        <v>1</v>
      </c>
      <c r="W196" s="23">
        <f>+claims!E196</f>
        <v>1</v>
      </c>
      <c r="X196" s="23">
        <f>+claims!F196</f>
        <v>0</v>
      </c>
      <c r="Z196" s="46">
        <f t="shared" si="24"/>
        <v>9.9502487562189053E-3</v>
      </c>
      <c r="AA196" s="46">
        <f t="shared" si="25"/>
        <v>9.9502487562189053E-3</v>
      </c>
      <c r="AB196" s="46">
        <f t="shared" si="28"/>
        <v>0</v>
      </c>
      <c r="AD196" s="46">
        <f t="shared" si="26"/>
        <v>4.9751243781094526E-3</v>
      </c>
    </row>
    <row r="197" spans="1:30" outlineLevel="1">
      <c r="A197" t="s">
        <v>318</v>
      </c>
      <c r="B197" t="s">
        <v>319</v>
      </c>
      <c r="C197" s="69"/>
      <c r="D197" s="32" t="s">
        <v>319</v>
      </c>
      <c r="E197" s="69"/>
      <c r="F197" s="61">
        <v>14.5</v>
      </c>
      <c r="G197" s="32">
        <f t="shared" ref="G197:G260" si="29">AVERAGE(C197:F197)</f>
        <v>14.5</v>
      </c>
      <c r="H197" s="69"/>
      <c r="I197" s="32" t="s">
        <v>319</v>
      </c>
      <c r="J197" s="69"/>
      <c r="K197" s="32">
        <v>14</v>
      </c>
      <c r="L197" s="32">
        <f t="shared" ref="L197:L260" si="30">AVERAGE(H197:K197)</f>
        <v>14</v>
      </c>
      <c r="M197" s="69"/>
      <c r="N197" s="32" t="s">
        <v>319</v>
      </c>
      <c r="O197" s="69"/>
      <c r="P197" s="32">
        <v>15</v>
      </c>
      <c r="Q197" s="32">
        <f t="shared" ref="Q197:Q260" si="31">AVERAGE(M197:P197)</f>
        <v>15</v>
      </c>
      <c r="R197" s="16">
        <f t="shared" ref="R197:R260" si="32">IF(G197&gt;0,(+G197+(L197*2)+(Q197*3))/6,IF(L197&gt;0,((L197*2)+(Q197*3))/5,Q197))</f>
        <v>14.583333333333334</v>
      </c>
      <c r="T197" s="46">
        <f t="shared" si="27"/>
        <v>7.7719802949833351E-5</v>
      </c>
      <c r="V197" s="23">
        <f>+claims!D197</f>
        <v>1</v>
      </c>
      <c r="W197" s="23">
        <f>+claims!E197</f>
        <v>1</v>
      </c>
      <c r="X197" s="23">
        <f>+claims!F197</f>
        <v>0</v>
      </c>
      <c r="Z197" s="46">
        <f t="shared" ref="Z197:Z260" si="33">IF(G197&gt;100,IF(V197&lt;1,0,+V197/G197),IF(V197&lt;1,0,+V197/100))</f>
        <v>0.01</v>
      </c>
      <c r="AA197" s="46">
        <f t="shared" ref="AA197:AA260" si="34">IF(L197&gt;100,IF(W197&lt;1,0,+W197/L197),IF(W197&lt;1,0,+W197/100))</f>
        <v>0.01</v>
      </c>
      <c r="AB197" s="46">
        <f t="shared" si="28"/>
        <v>0</v>
      </c>
      <c r="AD197" s="46">
        <f t="shared" ref="AD197:AD260" si="35">(+Z197+(AA197*2)+(AB197*3))/6</f>
        <v>5.0000000000000001E-3</v>
      </c>
    </row>
    <row r="198" spans="1:30" outlineLevel="1">
      <c r="A198" t="s">
        <v>320</v>
      </c>
      <c r="B198" t="s">
        <v>321</v>
      </c>
      <c r="C198" s="69"/>
      <c r="D198" s="32" t="s">
        <v>321</v>
      </c>
      <c r="E198" s="69"/>
      <c r="F198" s="61">
        <v>53.5</v>
      </c>
      <c r="G198" s="32">
        <f t="shared" si="29"/>
        <v>53.5</v>
      </c>
      <c r="H198" s="69"/>
      <c r="I198" s="32" t="s">
        <v>321</v>
      </c>
      <c r="J198" s="69"/>
      <c r="K198" s="32">
        <v>52.5</v>
      </c>
      <c r="L198" s="32">
        <f t="shared" si="30"/>
        <v>52.5</v>
      </c>
      <c r="M198" s="69"/>
      <c r="N198" s="32" t="s">
        <v>321</v>
      </c>
      <c r="O198" s="69"/>
      <c r="P198" s="32">
        <v>52</v>
      </c>
      <c r="Q198" s="32">
        <f t="shared" si="31"/>
        <v>52</v>
      </c>
      <c r="R198" s="16">
        <f t="shared" si="32"/>
        <v>52.416666666666664</v>
      </c>
      <c r="T198" s="46">
        <f t="shared" ref="T198:T260" si="36">+R198/$R$263</f>
        <v>2.793471774596867E-4</v>
      </c>
      <c r="V198" s="23">
        <f>+claims!D198</f>
        <v>5</v>
      </c>
      <c r="W198" s="23">
        <f>+claims!E198</f>
        <v>0</v>
      </c>
      <c r="X198" s="23">
        <f>+claims!F198</f>
        <v>1</v>
      </c>
      <c r="Z198" s="46">
        <f t="shared" si="33"/>
        <v>0.05</v>
      </c>
      <c r="AA198" s="46">
        <f t="shared" si="34"/>
        <v>0</v>
      </c>
      <c r="AB198" s="46">
        <f t="shared" ref="AB198:AB261" si="37">IF(Q198&gt;100,IF(X198&lt;1,0,+X198/Q198),IF(X198&lt;1,0,+X198/100))</f>
        <v>0.01</v>
      </c>
      <c r="AD198" s="46">
        <f t="shared" si="35"/>
        <v>1.3333333333333334E-2</v>
      </c>
    </row>
    <row r="199" spans="1:30" outlineLevel="1">
      <c r="A199" t="s">
        <v>322</v>
      </c>
      <c r="B199" t="s">
        <v>323</v>
      </c>
      <c r="C199" s="69"/>
      <c r="D199" s="32" t="s">
        <v>323</v>
      </c>
      <c r="E199" s="69"/>
      <c r="F199" s="61">
        <v>7</v>
      </c>
      <c r="G199" s="32">
        <f t="shared" si="29"/>
        <v>7</v>
      </c>
      <c r="H199" s="69"/>
      <c r="I199" s="32" t="s">
        <v>323</v>
      </c>
      <c r="J199" s="69"/>
      <c r="K199" s="32">
        <v>7</v>
      </c>
      <c r="L199" s="32">
        <f t="shared" si="30"/>
        <v>7</v>
      </c>
      <c r="M199" s="69"/>
      <c r="N199" s="32" t="s">
        <v>323</v>
      </c>
      <c r="O199" s="69"/>
      <c r="P199" s="32">
        <v>7</v>
      </c>
      <c r="Q199" s="32">
        <f t="shared" si="31"/>
        <v>7</v>
      </c>
      <c r="R199" s="16">
        <f t="shared" si="32"/>
        <v>7</v>
      </c>
      <c r="T199" s="46">
        <f t="shared" si="36"/>
        <v>3.7305505415920009E-5</v>
      </c>
      <c r="V199" s="23">
        <f>+claims!D199</f>
        <v>0</v>
      </c>
      <c r="W199" s="23">
        <f>+claims!E199</f>
        <v>0</v>
      </c>
      <c r="X199" s="23">
        <f>+claims!F199</f>
        <v>0</v>
      </c>
      <c r="Z199" s="46">
        <f t="shared" si="33"/>
        <v>0</v>
      </c>
      <c r="AA199" s="46">
        <f t="shared" si="34"/>
        <v>0</v>
      </c>
      <c r="AB199" s="46">
        <f t="shared" si="37"/>
        <v>0</v>
      </c>
      <c r="AD199" s="46">
        <f t="shared" si="35"/>
        <v>0</v>
      </c>
    </row>
    <row r="200" spans="1:30" outlineLevel="1">
      <c r="A200" t="s">
        <v>324</v>
      </c>
      <c r="B200" t="s">
        <v>325</v>
      </c>
      <c r="C200" s="69"/>
      <c r="D200" s="32" t="s">
        <v>325</v>
      </c>
      <c r="E200" s="69"/>
      <c r="F200" s="61">
        <v>19</v>
      </c>
      <c r="G200" s="32">
        <f t="shared" si="29"/>
        <v>19</v>
      </c>
      <c r="H200" s="69"/>
      <c r="I200" s="32" t="s">
        <v>325</v>
      </c>
      <c r="J200" s="69"/>
      <c r="K200" s="32">
        <v>18</v>
      </c>
      <c r="L200" s="32">
        <f t="shared" si="30"/>
        <v>18</v>
      </c>
      <c r="M200" s="69"/>
      <c r="N200" s="32" t="s">
        <v>325</v>
      </c>
      <c r="O200" s="69"/>
      <c r="P200" s="32">
        <v>22</v>
      </c>
      <c r="Q200" s="32">
        <f t="shared" si="31"/>
        <v>22</v>
      </c>
      <c r="R200" s="16">
        <f t="shared" si="32"/>
        <v>20.166666666666668</v>
      </c>
      <c r="T200" s="46">
        <f t="shared" si="36"/>
        <v>1.074753846506267E-4</v>
      </c>
      <c r="V200" s="23">
        <f>+claims!D200</f>
        <v>0</v>
      </c>
      <c r="W200" s="23">
        <f>+claims!E200</f>
        <v>0</v>
      </c>
      <c r="X200" s="23">
        <f>+claims!F200</f>
        <v>0</v>
      </c>
      <c r="Z200" s="46">
        <f t="shared" si="33"/>
        <v>0</v>
      </c>
      <c r="AA200" s="46">
        <f t="shared" si="34"/>
        <v>0</v>
      </c>
      <c r="AB200" s="46">
        <f t="shared" si="37"/>
        <v>0</v>
      </c>
      <c r="AD200" s="46">
        <f t="shared" si="35"/>
        <v>0</v>
      </c>
    </row>
    <row r="201" spans="1:30" outlineLevel="1">
      <c r="A201" t="s">
        <v>500</v>
      </c>
      <c r="B201" t="s">
        <v>498</v>
      </c>
      <c r="C201" s="69"/>
      <c r="D201" s="32" t="s">
        <v>498</v>
      </c>
      <c r="E201" s="69"/>
      <c r="F201" s="61">
        <v>5</v>
      </c>
      <c r="G201" s="32">
        <f t="shared" si="29"/>
        <v>5</v>
      </c>
      <c r="H201" s="69"/>
      <c r="I201" s="32" t="s">
        <v>498</v>
      </c>
      <c r="J201" s="69"/>
      <c r="K201" s="32">
        <v>5.5</v>
      </c>
      <c r="L201" s="32">
        <f t="shared" si="30"/>
        <v>5.5</v>
      </c>
      <c r="M201" s="69"/>
      <c r="N201" s="32" t="s">
        <v>498</v>
      </c>
      <c r="O201" s="69"/>
      <c r="P201" s="32">
        <v>5.5</v>
      </c>
      <c r="Q201" s="32">
        <f t="shared" si="31"/>
        <v>5.5</v>
      </c>
      <c r="R201" s="16">
        <f t="shared" si="32"/>
        <v>5.416666666666667</v>
      </c>
      <c r="T201" s="46">
        <f t="shared" si="36"/>
        <v>2.8867355381366675E-5</v>
      </c>
      <c r="V201" s="23">
        <f>+claims!D201</f>
        <v>0</v>
      </c>
      <c r="W201" s="23">
        <f>+claims!E201</f>
        <v>0</v>
      </c>
      <c r="X201" s="23">
        <f>+claims!F201</f>
        <v>1</v>
      </c>
      <c r="Z201" s="46">
        <f t="shared" si="33"/>
        <v>0</v>
      </c>
      <c r="AA201" s="46">
        <f t="shared" si="34"/>
        <v>0</v>
      </c>
      <c r="AB201" s="46">
        <f t="shared" si="37"/>
        <v>0.01</v>
      </c>
      <c r="AD201" s="46">
        <f t="shared" si="35"/>
        <v>5.0000000000000001E-3</v>
      </c>
    </row>
    <row r="202" spans="1:30" outlineLevel="1">
      <c r="A202" t="s">
        <v>326</v>
      </c>
      <c r="B202" t="s">
        <v>327</v>
      </c>
      <c r="C202" s="69"/>
      <c r="D202" s="32" t="s">
        <v>327</v>
      </c>
      <c r="E202" s="69"/>
      <c r="F202" s="61">
        <v>18</v>
      </c>
      <c r="G202" s="32">
        <f t="shared" si="29"/>
        <v>18</v>
      </c>
      <c r="H202" s="69"/>
      <c r="I202" s="32" t="s">
        <v>327</v>
      </c>
      <c r="J202" s="69"/>
      <c r="K202" s="32">
        <v>18.5</v>
      </c>
      <c r="L202" s="32">
        <f t="shared" si="30"/>
        <v>18.5</v>
      </c>
      <c r="M202" s="69"/>
      <c r="N202" s="32" t="s">
        <v>327</v>
      </c>
      <c r="O202" s="69"/>
      <c r="P202" s="32">
        <v>17.5</v>
      </c>
      <c r="Q202" s="32">
        <f t="shared" si="31"/>
        <v>17.5</v>
      </c>
      <c r="R202" s="16">
        <f t="shared" si="32"/>
        <v>17.916666666666668</v>
      </c>
      <c r="T202" s="46">
        <f t="shared" si="36"/>
        <v>9.54843293383667E-5</v>
      </c>
      <c r="V202" s="23">
        <f>+claims!D202</f>
        <v>0</v>
      </c>
      <c r="W202" s="23">
        <f>+claims!E202</f>
        <v>0</v>
      </c>
      <c r="X202" s="23">
        <f>+claims!F202</f>
        <v>0</v>
      </c>
      <c r="Z202" s="46">
        <f t="shared" si="33"/>
        <v>0</v>
      </c>
      <c r="AA202" s="46">
        <f t="shared" si="34"/>
        <v>0</v>
      </c>
      <c r="AB202" s="46">
        <f t="shared" si="37"/>
        <v>0</v>
      </c>
      <c r="AD202" s="46">
        <f t="shared" si="35"/>
        <v>0</v>
      </c>
    </row>
    <row r="203" spans="1:30" outlineLevel="1">
      <c r="A203" t="s">
        <v>328</v>
      </c>
      <c r="B203" t="s">
        <v>329</v>
      </c>
      <c r="C203" s="69"/>
      <c r="D203" s="32" t="s">
        <v>329</v>
      </c>
      <c r="E203" s="69"/>
      <c r="F203" s="61">
        <v>17.5</v>
      </c>
      <c r="G203" s="32">
        <f t="shared" si="29"/>
        <v>17.5</v>
      </c>
      <c r="H203" s="69"/>
      <c r="I203" s="32" t="s">
        <v>329</v>
      </c>
      <c r="J203" s="69"/>
      <c r="K203" s="32">
        <v>19</v>
      </c>
      <c r="L203" s="32">
        <f t="shared" si="30"/>
        <v>19</v>
      </c>
      <c r="M203" s="69"/>
      <c r="N203" s="32" t="s">
        <v>329</v>
      </c>
      <c r="O203" s="69"/>
      <c r="P203" s="32">
        <v>19</v>
      </c>
      <c r="Q203" s="32">
        <f t="shared" si="31"/>
        <v>19</v>
      </c>
      <c r="R203" s="16">
        <f t="shared" si="32"/>
        <v>18.75</v>
      </c>
      <c r="T203" s="46">
        <f t="shared" si="36"/>
        <v>9.9925460935500017E-5</v>
      </c>
      <c r="V203" s="23">
        <f>+claims!D203</f>
        <v>0</v>
      </c>
      <c r="W203" s="23">
        <f>+claims!E203</f>
        <v>0</v>
      </c>
      <c r="X203" s="23">
        <f>+claims!F203</f>
        <v>0</v>
      </c>
      <c r="Z203" s="46">
        <f t="shared" si="33"/>
        <v>0</v>
      </c>
      <c r="AA203" s="46">
        <f t="shared" si="34"/>
        <v>0</v>
      </c>
      <c r="AB203" s="46">
        <f t="shared" si="37"/>
        <v>0</v>
      </c>
      <c r="AD203" s="46">
        <f t="shared" si="35"/>
        <v>0</v>
      </c>
    </row>
    <row r="204" spans="1:30" outlineLevel="1">
      <c r="A204" t="s">
        <v>330</v>
      </c>
      <c r="B204" t="s">
        <v>331</v>
      </c>
      <c r="C204" s="69"/>
      <c r="D204" s="32" t="s">
        <v>331</v>
      </c>
      <c r="E204" s="69"/>
      <c r="F204" s="61">
        <v>9</v>
      </c>
      <c r="G204" s="32">
        <f t="shared" si="29"/>
        <v>9</v>
      </c>
      <c r="H204" s="69"/>
      <c r="I204" s="32" t="s">
        <v>331</v>
      </c>
      <c r="J204" s="69"/>
      <c r="K204" s="32">
        <v>10</v>
      </c>
      <c r="L204" s="32">
        <f t="shared" si="30"/>
        <v>10</v>
      </c>
      <c r="M204" s="69"/>
      <c r="N204" s="32" t="s">
        <v>331</v>
      </c>
      <c r="O204" s="69"/>
      <c r="P204" s="32">
        <v>10</v>
      </c>
      <c r="Q204" s="32">
        <f t="shared" si="31"/>
        <v>10</v>
      </c>
      <c r="R204" s="16">
        <f t="shared" si="32"/>
        <v>9.8333333333333339</v>
      </c>
      <c r="T204" s="46">
        <f t="shared" si="36"/>
        <v>5.2405352846173351E-5</v>
      </c>
      <c r="V204" s="23">
        <f>+claims!D204</f>
        <v>0</v>
      </c>
      <c r="W204" s="23">
        <f>+claims!E204</f>
        <v>0</v>
      </c>
      <c r="X204" s="23">
        <f>+claims!F204</f>
        <v>0</v>
      </c>
      <c r="Z204" s="46">
        <f t="shared" si="33"/>
        <v>0</v>
      </c>
      <c r="AA204" s="46">
        <f t="shared" si="34"/>
        <v>0</v>
      </c>
      <c r="AB204" s="46">
        <f t="shared" si="37"/>
        <v>0</v>
      </c>
      <c r="AD204" s="46">
        <f t="shared" si="35"/>
        <v>0</v>
      </c>
    </row>
    <row r="205" spans="1:30" outlineLevel="1">
      <c r="A205" t="s">
        <v>332</v>
      </c>
      <c r="B205" t="s">
        <v>333</v>
      </c>
      <c r="C205" s="69"/>
      <c r="D205" s="32" t="s">
        <v>333</v>
      </c>
      <c r="E205" s="69"/>
      <c r="F205" s="61">
        <v>3.5</v>
      </c>
      <c r="G205" s="32">
        <f t="shared" si="29"/>
        <v>3.5</v>
      </c>
      <c r="H205" s="69"/>
      <c r="I205" s="32" t="s">
        <v>333</v>
      </c>
      <c r="J205" s="69"/>
      <c r="K205" s="32">
        <v>3.5</v>
      </c>
      <c r="L205" s="32">
        <f t="shared" si="30"/>
        <v>3.5</v>
      </c>
      <c r="M205" s="69"/>
      <c r="N205" s="32" t="s">
        <v>333</v>
      </c>
      <c r="O205" s="69"/>
      <c r="P205" s="32">
        <v>3.5</v>
      </c>
      <c r="Q205" s="32">
        <f t="shared" si="31"/>
        <v>3.5</v>
      </c>
      <c r="R205" s="16">
        <f t="shared" si="32"/>
        <v>3.5</v>
      </c>
      <c r="T205" s="46">
        <f t="shared" si="36"/>
        <v>1.8652752707960004E-5</v>
      </c>
      <c r="V205" s="23">
        <f>+claims!D205</f>
        <v>0</v>
      </c>
      <c r="W205" s="23">
        <f>+claims!E205</f>
        <v>0</v>
      </c>
      <c r="X205" s="23">
        <f>+claims!F205</f>
        <v>0</v>
      </c>
      <c r="Z205" s="46">
        <f t="shared" si="33"/>
        <v>0</v>
      </c>
      <c r="AA205" s="46">
        <f t="shared" si="34"/>
        <v>0</v>
      </c>
      <c r="AB205" s="46">
        <f t="shared" si="37"/>
        <v>0</v>
      </c>
      <c r="AD205" s="46">
        <f t="shared" si="35"/>
        <v>0</v>
      </c>
    </row>
    <row r="206" spans="1:30" outlineLevel="1">
      <c r="A206" t="s">
        <v>334</v>
      </c>
      <c r="B206" t="s">
        <v>335</v>
      </c>
      <c r="C206" s="69"/>
      <c r="D206" s="32" t="s">
        <v>335</v>
      </c>
      <c r="E206" s="69"/>
      <c r="F206" s="61">
        <v>49</v>
      </c>
      <c r="G206" s="32">
        <f t="shared" si="29"/>
        <v>49</v>
      </c>
      <c r="H206" s="69"/>
      <c r="I206" s="32" t="s">
        <v>335</v>
      </c>
      <c r="J206" s="69"/>
      <c r="K206" s="32">
        <v>50</v>
      </c>
      <c r="L206" s="32">
        <f t="shared" si="30"/>
        <v>50</v>
      </c>
      <c r="M206" s="69"/>
      <c r="N206" s="32" t="s">
        <v>335</v>
      </c>
      <c r="O206" s="69"/>
      <c r="P206" s="32">
        <v>47</v>
      </c>
      <c r="Q206" s="32">
        <f t="shared" si="31"/>
        <v>47</v>
      </c>
      <c r="R206" s="16">
        <f t="shared" si="32"/>
        <v>48.333333333333336</v>
      </c>
      <c r="T206" s="46">
        <f t="shared" si="36"/>
        <v>2.5758563263373338E-4</v>
      </c>
      <c r="V206" s="23">
        <f>+claims!D206</f>
        <v>0</v>
      </c>
      <c r="W206" s="23">
        <f>+claims!E206</f>
        <v>0</v>
      </c>
      <c r="X206" s="23">
        <f>+claims!F206</f>
        <v>1</v>
      </c>
      <c r="Z206" s="46">
        <f t="shared" si="33"/>
        <v>0</v>
      </c>
      <c r="AA206" s="46">
        <f t="shared" si="34"/>
        <v>0</v>
      </c>
      <c r="AB206" s="46">
        <f t="shared" si="37"/>
        <v>0.01</v>
      </c>
      <c r="AD206" s="46">
        <f t="shared" si="35"/>
        <v>5.0000000000000001E-3</v>
      </c>
    </row>
    <row r="207" spans="1:30" outlineLevel="1">
      <c r="A207" t="s">
        <v>336</v>
      </c>
      <c r="B207" t="s">
        <v>337</v>
      </c>
      <c r="C207" s="69"/>
      <c r="D207" s="32" t="s">
        <v>337</v>
      </c>
      <c r="E207" s="69"/>
      <c r="F207" s="61">
        <v>31</v>
      </c>
      <c r="G207" s="32">
        <f t="shared" si="29"/>
        <v>31</v>
      </c>
      <c r="H207" s="69"/>
      <c r="I207" s="32" t="s">
        <v>337</v>
      </c>
      <c r="J207" s="69"/>
      <c r="K207" s="32">
        <v>32.5</v>
      </c>
      <c r="L207" s="32">
        <f t="shared" si="30"/>
        <v>32.5</v>
      </c>
      <c r="M207" s="69"/>
      <c r="N207" s="32" t="s">
        <v>337</v>
      </c>
      <c r="O207" s="69"/>
      <c r="P207" s="32">
        <v>24.5</v>
      </c>
      <c r="Q207" s="32">
        <f t="shared" si="31"/>
        <v>24.5</v>
      </c>
      <c r="R207" s="16">
        <f t="shared" si="32"/>
        <v>28.25</v>
      </c>
      <c r="T207" s="46">
        <f t="shared" si="36"/>
        <v>1.5055436114282003E-4</v>
      </c>
      <c r="V207" s="23">
        <f>+claims!D207</f>
        <v>0</v>
      </c>
      <c r="W207" s="23">
        <f>+claims!E207</f>
        <v>1</v>
      </c>
      <c r="X207" s="23">
        <f>+claims!F207</f>
        <v>1</v>
      </c>
      <c r="Z207" s="46">
        <f t="shared" si="33"/>
        <v>0</v>
      </c>
      <c r="AA207" s="46">
        <f t="shared" si="34"/>
        <v>0.01</v>
      </c>
      <c r="AB207" s="46">
        <f t="shared" si="37"/>
        <v>0.01</v>
      </c>
      <c r="AD207" s="46">
        <f t="shared" si="35"/>
        <v>8.3333333333333332E-3</v>
      </c>
    </row>
    <row r="208" spans="1:30" outlineLevel="1">
      <c r="A208" t="s">
        <v>338</v>
      </c>
      <c r="B208" t="s">
        <v>339</v>
      </c>
      <c r="C208" s="69"/>
      <c r="D208" s="32" t="s">
        <v>339</v>
      </c>
      <c r="E208" s="69"/>
      <c r="F208" s="61">
        <v>10.5</v>
      </c>
      <c r="G208" s="32">
        <f t="shared" si="29"/>
        <v>10.5</v>
      </c>
      <c r="H208" s="69"/>
      <c r="I208" s="32" t="s">
        <v>339</v>
      </c>
      <c r="J208" s="69"/>
      <c r="K208" s="32">
        <v>10.5</v>
      </c>
      <c r="L208" s="32">
        <f t="shared" si="30"/>
        <v>10.5</v>
      </c>
      <c r="M208" s="69"/>
      <c r="N208" s="32" t="s">
        <v>339</v>
      </c>
      <c r="O208" s="69"/>
      <c r="P208" s="32">
        <v>10.5</v>
      </c>
      <c r="Q208" s="32">
        <f t="shared" si="31"/>
        <v>10.5</v>
      </c>
      <c r="R208" s="16">
        <f t="shared" si="32"/>
        <v>10.5</v>
      </c>
      <c r="T208" s="46">
        <f t="shared" si="36"/>
        <v>5.5958258123880013E-5</v>
      </c>
      <c r="V208" s="23">
        <f>+claims!D208</f>
        <v>0</v>
      </c>
      <c r="W208" s="23">
        <f>+claims!E208</f>
        <v>0</v>
      </c>
      <c r="X208" s="23">
        <f>+claims!F208</f>
        <v>0</v>
      </c>
      <c r="Z208" s="46">
        <f t="shared" si="33"/>
        <v>0</v>
      </c>
      <c r="AA208" s="46">
        <f t="shared" si="34"/>
        <v>0</v>
      </c>
      <c r="AB208" s="46">
        <f t="shared" si="37"/>
        <v>0</v>
      </c>
      <c r="AD208" s="46">
        <f t="shared" si="35"/>
        <v>0</v>
      </c>
    </row>
    <row r="209" spans="1:30" outlineLevel="1">
      <c r="A209" t="s">
        <v>340</v>
      </c>
      <c r="B209" t="s">
        <v>341</v>
      </c>
      <c r="C209" s="69"/>
      <c r="D209" s="32" t="s">
        <v>341</v>
      </c>
      <c r="E209" s="69"/>
      <c r="F209" s="61">
        <v>151.5</v>
      </c>
      <c r="G209" s="32">
        <f t="shared" si="29"/>
        <v>151.5</v>
      </c>
      <c r="H209" s="69"/>
      <c r="I209" s="32" t="s">
        <v>341</v>
      </c>
      <c r="J209" s="69"/>
      <c r="K209" s="32">
        <v>146</v>
      </c>
      <c r="L209" s="32">
        <f t="shared" si="30"/>
        <v>146</v>
      </c>
      <c r="M209" s="69"/>
      <c r="N209" s="32" t="s">
        <v>341</v>
      </c>
      <c r="O209" s="69"/>
      <c r="P209" s="32">
        <v>143.5</v>
      </c>
      <c r="Q209" s="32">
        <f t="shared" si="31"/>
        <v>143.5</v>
      </c>
      <c r="R209" s="16">
        <f t="shared" si="32"/>
        <v>145.66666666666666</v>
      </c>
      <c r="T209" s="46">
        <f t="shared" si="36"/>
        <v>7.7630980317890683E-4</v>
      </c>
      <c r="V209" s="23">
        <f>+claims!D209</f>
        <v>5</v>
      </c>
      <c r="W209" s="23">
        <f>+claims!E209</f>
        <v>3</v>
      </c>
      <c r="X209" s="23">
        <f>+claims!F209</f>
        <v>5</v>
      </c>
      <c r="Z209" s="46">
        <f t="shared" si="33"/>
        <v>3.3003300330033E-2</v>
      </c>
      <c r="AA209" s="46">
        <f t="shared" si="34"/>
        <v>2.0547945205479451E-2</v>
      </c>
      <c r="AB209" s="46">
        <f t="shared" si="37"/>
        <v>3.484320557491289E-2</v>
      </c>
      <c r="AD209" s="46">
        <f t="shared" si="35"/>
        <v>2.9771467910955095E-2</v>
      </c>
    </row>
    <row r="210" spans="1:30" outlineLevel="1">
      <c r="A210" t="s">
        <v>481</v>
      </c>
      <c r="B210" t="s">
        <v>345</v>
      </c>
      <c r="C210" s="69"/>
      <c r="D210" s="32" t="s">
        <v>345</v>
      </c>
      <c r="E210" s="69"/>
      <c r="F210" s="61">
        <v>20</v>
      </c>
      <c r="G210" s="32">
        <f t="shared" si="29"/>
        <v>20</v>
      </c>
      <c r="H210" s="69"/>
      <c r="I210" s="32" t="s">
        <v>345</v>
      </c>
      <c r="J210" s="69"/>
      <c r="K210" s="32">
        <v>20</v>
      </c>
      <c r="L210" s="32">
        <f t="shared" si="30"/>
        <v>20</v>
      </c>
      <c r="M210" s="69"/>
      <c r="N210" s="32" t="s">
        <v>345</v>
      </c>
      <c r="O210" s="69"/>
      <c r="P210" s="32">
        <v>21.5</v>
      </c>
      <c r="Q210" s="32">
        <f t="shared" si="31"/>
        <v>21.5</v>
      </c>
      <c r="R210" s="16">
        <f t="shared" si="32"/>
        <v>20.75</v>
      </c>
      <c r="T210" s="46">
        <f t="shared" si="36"/>
        <v>1.1058417676862003E-4</v>
      </c>
      <c r="V210" s="23">
        <f>+claims!D210</f>
        <v>0</v>
      </c>
      <c r="W210" s="23">
        <f>+claims!E210</f>
        <v>0</v>
      </c>
      <c r="X210" s="23">
        <f>+claims!F210</f>
        <v>0</v>
      </c>
      <c r="Z210" s="46">
        <f t="shared" si="33"/>
        <v>0</v>
      </c>
      <c r="AA210" s="46">
        <f t="shared" si="34"/>
        <v>0</v>
      </c>
      <c r="AB210" s="46">
        <f t="shared" si="37"/>
        <v>0</v>
      </c>
      <c r="AD210" s="46">
        <f t="shared" si="35"/>
        <v>0</v>
      </c>
    </row>
    <row r="211" spans="1:30" outlineLevel="1">
      <c r="A211" t="s">
        <v>482</v>
      </c>
      <c r="B211" t="s">
        <v>346</v>
      </c>
      <c r="C211" s="69"/>
      <c r="D211" s="32" t="s">
        <v>346</v>
      </c>
      <c r="E211" s="69"/>
      <c r="F211" s="61">
        <v>10</v>
      </c>
      <c r="G211" s="32">
        <f t="shared" si="29"/>
        <v>10</v>
      </c>
      <c r="H211" s="69"/>
      <c r="I211" s="32" t="s">
        <v>346</v>
      </c>
      <c r="J211" s="69"/>
      <c r="K211" s="32">
        <v>10</v>
      </c>
      <c r="L211" s="32">
        <f t="shared" si="30"/>
        <v>10</v>
      </c>
      <c r="M211" s="69"/>
      <c r="N211" s="32" t="s">
        <v>346</v>
      </c>
      <c r="O211" s="69"/>
      <c r="P211" s="32">
        <v>10</v>
      </c>
      <c r="Q211" s="32">
        <f t="shared" si="31"/>
        <v>10</v>
      </c>
      <c r="R211" s="16">
        <f t="shared" si="32"/>
        <v>10</v>
      </c>
      <c r="T211" s="46">
        <f t="shared" si="36"/>
        <v>5.3293579165600013E-5</v>
      </c>
      <c r="V211" s="23">
        <f>+claims!D211</f>
        <v>0</v>
      </c>
      <c r="W211" s="23">
        <f>+claims!E211</f>
        <v>0</v>
      </c>
      <c r="X211" s="23">
        <f>+claims!F211</f>
        <v>0</v>
      </c>
      <c r="Z211" s="46">
        <f t="shared" si="33"/>
        <v>0</v>
      </c>
      <c r="AA211" s="46">
        <f t="shared" si="34"/>
        <v>0</v>
      </c>
      <c r="AB211" s="46">
        <f t="shared" si="37"/>
        <v>0</v>
      </c>
      <c r="AD211" s="46">
        <f t="shared" si="35"/>
        <v>0</v>
      </c>
    </row>
    <row r="212" spans="1:30" outlineLevel="1">
      <c r="A212" t="s">
        <v>483</v>
      </c>
      <c r="B212" t="s">
        <v>342</v>
      </c>
      <c r="C212" s="69"/>
      <c r="D212" s="32" t="s">
        <v>342</v>
      </c>
      <c r="E212" s="69"/>
      <c r="F212" s="61">
        <v>5</v>
      </c>
      <c r="G212" s="32">
        <f t="shared" si="29"/>
        <v>5</v>
      </c>
      <c r="H212" s="69"/>
      <c r="I212" s="32" t="s">
        <v>342</v>
      </c>
      <c r="J212" s="69"/>
      <c r="K212" s="32">
        <v>4.5</v>
      </c>
      <c r="L212" s="32">
        <f t="shared" si="30"/>
        <v>4.5</v>
      </c>
      <c r="M212" s="69"/>
      <c r="N212" s="32" t="s">
        <v>342</v>
      </c>
      <c r="O212" s="69"/>
      <c r="P212" s="32">
        <v>5.5</v>
      </c>
      <c r="Q212" s="32">
        <f t="shared" si="31"/>
        <v>5.5</v>
      </c>
      <c r="R212" s="16">
        <f t="shared" si="32"/>
        <v>5.083333333333333</v>
      </c>
      <c r="T212" s="46">
        <f t="shared" si="36"/>
        <v>2.7090902742513338E-5</v>
      </c>
      <c r="V212" s="23">
        <f>+claims!D212</f>
        <v>0</v>
      </c>
      <c r="W212" s="23">
        <f>+claims!E212</f>
        <v>0</v>
      </c>
      <c r="X212" s="23">
        <f>+claims!F212</f>
        <v>0</v>
      </c>
      <c r="Z212" s="46">
        <f t="shared" si="33"/>
        <v>0</v>
      </c>
      <c r="AA212" s="46">
        <f t="shared" si="34"/>
        <v>0</v>
      </c>
      <c r="AB212" s="46">
        <f t="shared" si="37"/>
        <v>0</v>
      </c>
      <c r="AD212" s="46">
        <f t="shared" si="35"/>
        <v>0</v>
      </c>
    </row>
    <row r="213" spans="1:30" outlineLevel="1">
      <c r="A213" t="s">
        <v>344</v>
      </c>
      <c r="B213" t="s">
        <v>343</v>
      </c>
      <c r="C213" s="69"/>
      <c r="D213" s="32" t="s">
        <v>343</v>
      </c>
      <c r="E213" s="69"/>
      <c r="F213" s="61">
        <v>69</v>
      </c>
      <c r="G213" s="32">
        <f t="shared" si="29"/>
        <v>69</v>
      </c>
      <c r="H213" s="69"/>
      <c r="I213" s="32" t="s">
        <v>343</v>
      </c>
      <c r="J213" s="69"/>
      <c r="K213" s="32">
        <v>74</v>
      </c>
      <c r="L213" s="32">
        <f t="shared" si="30"/>
        <v>74</v>
      </c>
      <c r="M213" s="69"/>
      <c r="N213" s="32" t="s">
        <v>343</v>
      </c>
      <c r="O213" s="69"/>
      <c r="P213" s="32">
        <v>71</v>
      </c>
      <c r="Q213" s="32">
        <f t="shared" si="31"/>
        <v>71</v>
      </c>
      <c r="R213" s="16">
        <f t="shared" si="32"/>
        <v>71.666666666666671</v>
      </c>
      <c r="T213" s="46">
        <f t="shared" si="36"/>
        <v>3.819373173534668E-4</v>
      </c>
      <c r="V213" s="23">
        <f>+claims!D213</f>
        <v>1</v>
      </c>
      <c r="W213" s="23">
        <f>+claims!E213</f>
        <v>0</v>
      </c>
      <c r="X213" s="23">
        <f>+claims!F213</f>
        <v>1</v>
      </c>
      <c r="Z213" s="46">
        <f t="shared" si="33"/>
        <v>0.01</v>
      </c>
      <c r="AA213" s="46">
        <f t="shared" si="34"/>
        <v>0</v>
      </c>
      <c r="AB213" s="46">
        <f t="shared" si="37"/>
        <v>0.01</v>
      </c>
      <c r="AD213" s="46">
        <f t="shared" si="35"/>
        <v>6.6666666666666671E-3</v>
      </c>
    </row>
    <row r="214" spans="1:30" outlineLevel="1">
      <c r="A214" t="s">
        <v>347</v>
      </c>
      <c r="B214" t="s">
        <v>348</v>
      </c>
      <c r="C214" s="69"/>
      <c r="D214" s="32" t="s">
        <v>348</v>
      </c>
      <c r="E214" s="69"/>
      <c r="F214" s="61">
        <v>40</v>
      </c>
      <c r="G214" s="32">
        <f t="shared" si="29"/>
        <v>40</v>
      </c>
      <c r="H214" s="69"/>
      <c r="I214" s="32" t="s">
        <v>348</v>
      </c>
      <c r="J214" s="69"/>
      <c r="K214" s="32">
        <v>43.5</v>
      </c>
      <c r="L214" s="32">
        <f t="shared" si="30"/>
        <v>43.5</v>
      </c>
      <c r="M214" s="69"/>
      <c r="N214" s="32" t="s">
        <v>348</v>
      </c>
      <c r="O214" s="69"/>
      <c r="P214" s="32">
        <v>47</v>
      </c>
      <c r="Q214" s="32">
        <f t="shared" si="31"/>
        <v>47</v>
      </c>
      <c r="R214" s="16">
        <f t="shared" si="32"/>
        <v>44.666666666666664</v>
      </c>
      <c r="T214" s="46">
        <f t="shared" si="36"/>
        <v>2.380446536063467E-4</v>
      </c>
      <c r="V214" s="23">
        <f>+claims!D214</f>
        <v>0</v>
      </c>
      <c r="W214" s="23">
        <f>+claims!E214</f>
        <v>1</v>
      </c>
      <c r="X214" s="23">
        <f>+claims!F214</f>
        <v>0</v>
      </c>
      <c r="Z214" s="46">
        <f t="shared" si="33"/>
        <v>0</v>
      </c>
      <c r="AA214" s="46">
        <f t="shared" si="34"/>
        <v>0.01</v>
      </c>
      <c r="AB214" s="46">
        <f t="shared" si="37"/>
        <v>0</v>
      </c>
      <c r="AD214" s="46">
        <f t="shared" si="35"/>
        <v>3.3333333333333335E-3</v>
      </c>
    </row>
    <row r="215" spans="1:30" outlineLevel="1">
      <c r="A215" t="s">
        <v>349</v>
      </c>
      <c r="B215" t="s">
        <v>350</v>
      </c>
      <c r="C215" s="69"/>
      <c r="D215" s="32" t="s">
        <v>350</v>
      </c>
      <c r="E215" s="69"/>
      <c r="F215" s="61">
        <v>6</v>
      </c>
      <c r="G215" s="32">
        <f t="shared" si="29"/>
        <v>6</v>
      </c>
      <c r="H215" s="69"/>
      <c r="I215" s="32" t="s">
        <v>350</v>
      </c>
      <c r="J215" s="69"/>
      <c r="K215" s="32">
        <v>6.5</v>
      </c>
      <c r="L215" s="32">
        <f t="shared" si="30"/>
        <v>6.5</v>
      </c>
      <c r="M215" s="69"/>
      <c r="N215" s="32" t="s">
        <v>350</v>
      </c>
      <c r="O215" s="69"/>
      <c r="P215" s="32">
        <v>7</v>
      </c>
      <c r="Q215" s="32">
        <f t="shared" si="31"/>
        <v>7</v>
      </c>
      <c r="R215" s="16">
        <f t="shared" si="32"/>
        <v>6.666666666666667</v>
      </c>
      <c r="T215" s="46">
        <f t="shared" si="36"/>
        <v>3.5529052777066678E-5</v>
      </c>
      <c r="V215" s="23">
        <f>+claims!D215</f>
        <v>0</v>
      </c>
      <c r="W215" s="23">
        <f>+claims!E215</f>
        <v>0</v>
      </c>
      <c r="X215" s="23">
        <f>+claims!F215</f>
        <v>0</v>
      </c>
      <c r="Z215" s="46">
        <f t="shared" si="33"/>
        <v>0</v>
      </c>
      <c r="AA215" s="46">
        <f t="shared" si="34"/>
        <v>0</v>
      </c>
      <c r="AB215" s="46">
        <f t="shared" si="37"/>
        <v>0</v>
      </c>
      <c r="AD215" s="46">
        <f t="shared" si="35"/>
        <v>0</v>
      </c>
    </row>
    <row r="216" spans="1:30" outlineLevel="1">
      <c r="A216" t="s">
        <v>351</v>
      </c>
      <c r="B216" t="s">
        <v>352</v>
      </c>
      <c r="C216" s="69"/>
      <c r="D216" s="32" t="s">
        <v>352</v>
      </c>
      <c r="E216" s="69"/>
      <c r="F216" s="61">
        <v>8.5</v>
      </c>
      <c r="G216" s="32">
        <f t="shared" si="29"/>
        <v>8.5</v>
      </c>
      <c r="H216" s="69"/>
      <c r="I216" s="32" t="s">
        <v>352</v>
      </c>
      <c r="J216" s="69"/>
      <c r="K216" s="32">
        <v>8</v>
      </c>
      <c r="L216" s="32">
        <f t="shared" si="30"/>
        <v>8</v>
      </c>
      <c r="M216" s="69"/>
      <c r="N216" s="32" t="s">
        <v>352</v>
      </c>
      <c r="O216" s="69"/>
      <c r="P216" s="32">
        <v>8</v>
      </c>
      <c r="Q216" s="32">
        <f t="shared" si="31"/>
        <v>8</v>
      </c>
      <c r="R216" s="16">
        <f t="shared" si="32"/>
        <v>8.0833333333333339</v>
      </c>
      <c r="T216" s="46">
        <f t="shared" si="36"/>
        <v>4.3078976492193349E-5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46">
        <f t="shared" si="33"/>
        <v>0</v>
      </c>
      <c r="AA216" s="46">
        <f t="shared" si="34"/>
        <v>0</v>
      </c>
      <c r="AB216" s="46">
        <f t="shared" si="37"/>
        <v>0</v>
      </c>
      <c r="AD216" s="46">
        <f t="shared" si="35"/>
        <v>0</v>
      </c>
    </row>
    <row r="217" spans="1:30" outlineLevel="1">
      <c r="A217" t="s">
        <v>353</v>
      </c>
      <c r="B217" t="s">
        <v>354</v>
      </c>
      <c r="C217" s="69"/>
      <c r="D217" s="32" t="s">
        <v>354</v>
      </c>
      <c r="E217" s="69"/>
      <c r="F217" s="61">
        <v>63</v>
      </c>
      <c r="G217" s="32">
        <f t="shared" si="29"/>
        <v>63</v>
      </c>
      <c r="H217" s="69"/>
      <c r="I217" s="32" t="s">
        <v>354</v>
      </c>
      <c r="J217" s="69"/>
      <c r="K217" s="32">
        <v>59.5</v>
      </c>
      <c r="L217" s="32">
        <f t="shared" si="30"/>
        <v>59.5</v>
      </c>
      <c r="M217" s="69"/>
      <c r="N217" s="32" t="s">
        <v>354</v>
      </c>
      <c r="O217" s="69"/>
      <c r="P217" s="32">
        <v>59</v>
      </c>
      <c r="Q217" s="32">
        <f t="shared" si="31"/>
        <v>59</v>
      </c>
      <c r="R217" s="16">
        <f t="shared" si="32"/>
        <v>59.833333333333336</v>
      </c>
      <c r="T217" s="46">
        <f t="shared" si="36"/>
        <v>3.1887324867417344E-4</v>
      </c>
      <c r="V217" s="23">
        <f>+claims!D217</f>
        <v>0</v>
      </c>
      <c r="W217" s="23">
        <f>+claims!E217</f>
        <v>1</v>
      </c>
      <c r="X217" s="23">
        <f>+claims!F217</f>
        <v>0</v>
      </c>
      <c r="Z217" s="46">
        <f t="shared" si="33"/>
        <v>0</v>
      </c>
      <c r="AA217" s="46">
        <f t="shared" si="34"/>
        <v>0.01</v>
      </c>
      <c r="AB217" s="46">
        <f t="shared" si="37"/>
        <v>0</v>
      </c>
      <c r="AD217" s="46">
        <f t="shared" si="35"/>
        <v>3.3333333333333335E-3</v>
      </c>
    </row>
    <row r="218" spans="1:30" outlineLevel="1">
      <c r="A218" t="s">
        <v>355</v>
      </c>
      <c r="B218" t="s">
        <v>356</v>
      </c>
      <c r="C218" s="69"/>
      <c r="D218" s="32" t="s">
        <v>356</v>
      </c>
      <c r="E218" s="69"/>
      <c r="F218" s="61">
        <v>7</v>
      </c>
      <c r="G218" s="32">
        <f t="shared" si="29"/>
        <v>7</v>
      </c>
      <c r="H218" s="69"/>
      <c r="I218" s="32" t="s">
        <v>356</v>
      </c>
      <c r="J218" s="69"/>
      <c r="K218" s="32">
        <v>8</v>
      </c>
      <c r="L218" s="32">
        <f t="shared" si="30"/>
        <v>8</v>
      </c>
      <c r="M218" s="69"/>
      <c r="N218" s="32" t="s">
        <v>356</v>
      </c>
      <c r="O218" s="69"/>
      <c r="P218" s="32">
        <v>8</v>
      </c>
      <c r="Q218" s="32">
        <f t="shared" si="31"/>
        <v>8</v>
      </c>
      <c r="R218" s="16">
        <f t="shared" si="32"/>
        <v>7.833333333333333</v>
      </c>
      <c r="T218" s="46">
        <f t="shared" si="36"/>
        <v>4.1746637013053339E-5</v>
      </c>
      <c r="V218" s="23">
        <f>+claims!D218</f>
        <v>0</v>
      </c>
      <c r="W218" s="23">
        <f>+claims!E218</f>
        <v>0</v>
      </c>
      <c r="X218" s="23">
        <f>+claims!F218</f>
        <v>0</v>
      </c>
      <c r="Z218" s="46">
        <f t="shared" si="33"/>
        <v>0</v>
      </c>
      <c r="AA218" s="46">
        <f t="shared" si="34"/>
        <v>0</v>
      </c>
      <c r="AB218" s="46">
        <f t="shared" si="37"/>
        <v>0</v>
      </c>
      <c r="AD218" s="46">
        <f t="shared" si="35"/>
        <v>0</v>
      </c>
    </row>
    <row r="219" spans="1:30" outlineLevel="1">
      <c r="A219" t="s">
        <v>357</v>
      </c>
      <c r="B219" t="s">
        <v>358</v>
      </c>
      <c r="C219" s="69"/>
      <c r="D219" s="32" t="s">
        <v>358</v>
      </c>
      <c r="E219" s="69"/>
      <c r="F219" s="61">
        <v>16</v>
      </c>
      <c r="G219" s="32">
        <f t="shared" si="29"/>
        <v>16</v>
      </c>
      <c r="H219" s="69"/>
      <c r="I219" s="32" t="s">
        <v>358</v>
      </c>
      <c r="J219" s="69"/>
      <c r="K219" s="32">
        <v>16</v>
      </c>
      <c r="L219" s="32">
        <f t="shared" si="30"/>
        <v>16</v>
      </c>
      <c r="M219" s="69"/>
      <c r="N219" s="32" t="s">
        <v>358</v>
      </c>
      <c r="O219" s="69"/>
      <c r="P219" s="32">
        <v>13</v>
      </c>
      <c r="Q219" s="32">
        <f t="shared" si="31"/>
        <v>13</v>
      </c>
      <c r="R219" s="16">
        <f t="shared" si="32"/>
        <v>14.5</v>
      </c>
      <c r="T219" s="46">
        <f t="shared" si="36"/>
        <v>7.7275689790120024E-5</v>
      </c>
      <c r="V219" s="23">
        <f>+claims!D219</f>
        <v>0</v>
      </c>
      <c r="W219" s="23">
        <f>+claims!E219</f>
        <v>0</v>
      </c>
      <c r="X219" s="23">
        <f>+claims!F219</f>
        <v>0</v>
      </c>
      <c r="Z219" s="46">
        <f t="shared" si="33"/>
        <v>0</v>
      </c>
      <c r="AA219" s="46">
        <f t="shared" si="34"/>
        <v>0</v>
      </c>
      <c r="AB219" s="46">
        <f t="shared" si="37"/>
        <v>0</v>
      </c>
      <c r="AD219" s="46">
        <f t="shared" si="35"/>
        <v>0</v>
      </c>
    </row>
    <row r="220" spans="1:30" outlineLevel="1">
      <c r="A220" t="s">
        <v>359</v>
      </c>
      <c r="B220" t="s">
        <v>360</v>
      </c>
      <c r="C220" s="69"/>
      <c r="D220" s="32" t="s">
        <v>360</v>
      </c>
      <c r="E220" s="69"/>
      <c r="F220" s="61">
        <v>20</v>
      </c>
      <c r="G220" s="32">
        <f t="shared" si="29"/>
        <v>20</v>
      </c>
      <c r="H220" s="69"/>
      <c r="I220" s="32" t="s">
        <v>360</v>
      </c>
      <c r="J220" s="69"/>
      <c r="K220" s="32">
        <v>19.5</v>
      </c>
      <c r="L220" s="32">
        <f t="shared" si="30"/>
        <v>19.5</v>
      </c>
      <c r="M220" s="69"/>
      <c r="N220" s="32" t="s">
        <v>360</v>
      </c>
      <c r="O220" s="69"/>
      <c r="P220" s="32">
        <v>19.5</v>
      </c>
      <c r="Q220" s="32">
        <f t="shared" si="31"/>
        <v>19.5</v>
      </c>
      <c r="R220" s="16">
        <f t="shared" si="32"/>
        <v>19.583333333333332</v>
      </c>
      <c r="T220" s="46">
        <f t="shared" si="36"/>
        <v>1.0436659253263335E-4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46">
        <f t="shared" si="33"/>
        <v>0</v>
      </c>
      <c r="AA220" s="46">
        <f t="shared" si="34"/>
        <v>0</v>
      </c>
      <c r="AB220" s="46">
        <f t="shared" si="37"/>
        <v>0</v>
      </c>
      <c r="AD220" s="46">
        <f t="shared" si="35"/>
        <v>0</v>
      </c>
    </row>
    <row r="221" spans="1:30" outlineLevel="1">
      <c r="A221" t="s">
        <v>361</v>
      </c>
      <c r="B221" t="s">
        <v>362</v>
      </c>
      <c r="C221" s="69"/>
      <c r="D221" s="32" t="s">
        <v>362</v>
      </c>
      <c r="E221" s="69"/>
      <c r="F221" s="61">
        <v>16</v>
      </c>
      <c r="G221" s="32">
        <f t="shared" si="29"/>
        <v>16</v>
      </c>
      <c r="H221" s="69"/>
      <c r="I221" s="32" t="s">
        <v>362</v>
      </c>
      <c r="J221" s="69"/>
      <c r="K221" s="32">
        <v>16</v>
      </c>
      <c r="L221" s="32">
        <f t="shared" si="30"/>
        <v>16</v>
      </c>
      <c r="M221" s="69"/>
      <c r="N221" s="32" t="s">
        <v>362</v>
      </c>
      <c r="O221" s="69"/>
      <c r="P221" s="32">
        <v>16</v>
      </c>
      <c r="Q221" s="32">
        <f t="shared" si="31"/>
        <v>16</v>
      </c>
      <c r="R221" s="16">
        <f t="shared" si="32"/>
        <v>16</v>
      </c>
      <c r="T221" s="46">
        <f t="shared" si="36"/>
        <v>8.5269726664960016E-5</v>
      </c>
      <c r="V221" s="23">
        <f>+claims!D221</f>
        <v>0</v>
      </c>
      <c r="W221" s="23">
        <f>+claims!E221</f>
        <v>0</v>
      </c>
      <c r="X221" s="23">
        <f>+claims!F221</f>
        <v>0</v>
      </c>
      <c r="Z221" s="46">
        <f t="shared" si="33"/>
        <v>0</v>
      </c>
      <c r="AA221" s="46">
        <f t="shared" si="34"/>
        <v>0</v>
      </c>
      <c r="AB221" s="46">
        <f t="shared" si="37"/>
        <v>0</v>
      </c>
      <c r="AD221" s="46">
        <f t="shared" si="35"/>
        <v>0</v>
      </c>
    </row>
    <row r="222" spans="1:30" outlineLevel="1">
      <c r="A222" t="s">
        <v>363</v>
      </c>
      <c r="B222" t="s">
        <v>364</v>
      </c>
      <c r="C222" s="69"/>
      <c r="D222" s="32" t="s">
        <v>364</v>
      </c>
      <c r="E222" s="69"/>
      <c r="F222" s="61">
        <v>7.5</v>
      </c>
      <c r="G222" s="32">
        <f t="shared" si="29"/>
        <v>7.5</v>
      </c>
      <c r="H222" s="69"/>
      <c r="I222" s="32" t="s">
        <v>364</v>
      </c>
      <c r="J222" s="69"/>
      <c r="K222" s="32">
        <v>8</v>
      </c>
      <c r="L222" s="32">
        <f t="shared" si="30"/>
        <v>8</v>
      </c>
      <c r="M222" s="69"/>
      <c r="N222" s="32" t="s">
        <v>364</v>
      </c>
      <c r="O222" s="69"/>
      <c r="P222" s="32">
        <v>8.5</v>
      </c>
      <c r="Q222" s="32">
        <f t="shared" si="31"/>
        <v>8.5</v>
      </c>
      <c r="R222" s="16">
        <f t="shared" si="32"/>
        <v>8.1666666666666661</v>
      </c>
      <c r="T222" s="46">
        <f t="shared" si="36"/>
        <v>4.3523089651906677E-5</v>
      </c>
      <c r="V222" s="23">
        <f>+claims!D222</f>
        <v>0</v>
      </c>
      <c r="W222" s="23">
        <f>+claims!E222</f>
        <v>0</v>
      </c>
      <c r="X222" s="23">
        <f>+claims!F222</f>
        <v>0</v>
      </c>
      <c r="Z222" s="46">
        <f t="shared" si="33"/>
        <v>0</v>
      </c>
      <c r="AA222" s="46">
        <f t="shared" si="34"/>
        <v>0</v>
      </c>
      <c r="AB222" s="46">
        <f t="shared" si="37"/>
        <v>0</v>
      </c>
      <c r="AD222" s="46">
        <f t="shared" si="35"/>
        <v>0</v>
      </c>
    </row>
    <row r="223" spans="1:30" outlineLevel="1">
      <c r="A223" t="s">
        <v>365</v>
      </c>
      <c r="B223" t="s">
        <v>366</v>
      </c>
      <c r="C223" s="69"/>
      <c r="D223" s="32" t="s">
        <v>366</v>
      </c>
      <c r="E223" s="69"/>
      <c r="F223" s="61">
        <v>174</v>
      </c>
      <c r="G223" s="32">
        <f t="shared" si="29"/>
        <v>174</v>
      </c>
      <c r="H223" s="69"/>
      <c r="I223" s="32" t="s">
        <v>366</v>
      </c>
      <c r="J223" s="69"/>
      <c r="K223" s="32">
        <v>159</v>
      </c>
      <c r="L223" s="32">
        <f t="shared" si="30"/>
        <v>159</v>
      </c>
      <c r="M223" s="69"/>
      <c r="N223" s="32" t="s">
        <v>366</v>
      </c>
      <c r="O223" s="69"/>
      <c r="P223" s="32">
        <v>144</v>
      </c>
      <c r="Q223" s="32">
        <f t="shared" si="31"/>
        <v>144</v>
      </c>
      <c r="R223" s="16">
        <f t="shared" si="32"/>
        <v>154</v>
      </c>
      <c r="T223" s="46">
        <f t="shared" si="36"/>
        <v>8.2072111915024019E-4</v>
      </c>
      <c r="V223" s="23">
        <f>+claims!D223</f>
        <v>4</v>
      </c>
      <c r="W223" s="23">
        <f>+claims!E223</f>
        <v>4</v>
      </c>
      <c r="X223" s="23">
        <f>+claims!F223</f>
        <v>2</v>
      </c>
      <c r="Z223" s="46">
        <f t="shared" si="33"/>
        <v>2.2988505747126436E-2</v>
      </c>
      <c r="AA223" s="46">
        <f t="shared" si="34"/>
        <v>2.5157232704402517E-2</v>
      </c>
      <c r="AB223" s="46">
        <f t="shared" si="37"/>
        <v>1.3888888888888888E-2</v>
      </c>
      <c r="AD223" s="46">
        <f t="shared" si="35"/>
        <v>1.9161606303766357E-2</v>
      </c>
    </row>
    <row r="224" spans="1:30" outlineLevel="1">
      <c r="A224" t="s">
        <v>367</v>
      </c>
      <c r="B224" t="s">
        <v>368</v>
      </c>
      <c r="C224" s="69"/>
      <c r="D224" s="32" t="s">
        <v>368</v>
      </c>
      <c r="E224" s="69"/>
      <c r="F224" s="61">
        <v>22</v>
      </c>
      <c r="G224" s="32">
        <f t="shared" si="29"/>
        <v>22</v>
      </c>
      <c r="H224" s="69"/>
      <c r="I224" s="32" t="s">
        <v>368</v>
      </c>
      <c r="J224" s="69"/>
      <c r="K224" s="32">
        <v>21</v>
      </c>
      <c r="L224" s="32">
        <f t="shared" si="30"/>
        <v>21</v>
      </c>
      <c r="M224" s="69"/>
      <c r="N224" s="32" t="s">
        <v>368</v>
      </c>
      <c r="O224" s="69"/>
      <c r="P224" s="32">
        <v>20</v>
      </c>
      <c r="Q224" s="32">
        <f t="shared" si="31"/>
        <v>20</v>
      </c>
      <c r="R224" s="16">
        <f t="shared" si="32"/>
        <v>20.666666666666668</v>
      </c>
      <c r="T224" s="46">
        <f t="shared" si="36"/>
        <v>1.101400636089067E-4</v>
      </c>
      <c r="V224" s="23">
        <f>+claims!D224</f>
        <v>0</v>
      </c>
      <c r="W224" s="23">
        <f>+claims!E224</f>
        <v>0</v>
      </c>
      <c r="X224" s="23">
        <f>+claims!F224</f>
        <v>0</v>
      </c>
      <c r="Z224" s="46">
        <f t="shared" si="33"/>
        <v>0</v>
      </c>
      <c r="AA224" s="46">
        <f t="shared" si="34"/>
        <v>0</v>
      </c>
      <c r="AB224" s="46">
        <f t="shared" si="37"/>
        <v>0</v>
      </c>
      <c r="AD224" s="46">
        <f t="shared" si="35"/>
        <v>0</v>
      </c>
    </row>
    <row r="225" spans="1:30" outlineLevel="1">
      <c r="A225" t="s">
        <v>369</v>
      </c>
      <c r="B225" t="s">
        <v>370</v>
      </c>
      <c r="C225" s="69"/>
      <c r="D225" s="32" t="s">
        <v>370</v>
      </c>
      <c r="E225" s="69"/>
      <c r="F225" s="61">
        <v>8</v>
      </c>
      <c r="G225" s="32">
        <f t="shared" si="29"/>
        <v>8</v>
      </c>
      <c r="H225" s="69"/>
      <c r="I225" s="32" t="s">
        <v>370</v>
      </c>
      <c r="J225" s="69"/>
      <c r="K225" s="32">
        <v>9</v>
      </c>
      <c r="L225" s="32">
        <f t="shared" si="30"/>
        <v>9</v>
      </c>
      <c r="M225" s="69"/>
      <c r="N225" s="32" t="s">
        <v>370</v>
      </c>
      <c r="O225" s="69"/>
      <c r="P225" s="32">
        <v>8</v>
      </c>
      <c r="Q225" s="32">
        <f t="shared" si="31"/>
        <v>8</v>
      </c>
      <c r="R225" s="16">
        <f t="shared" si="32"/>
        <v>8.3333333333333339</v>
      </c>
      <c r="T225" s="46">
        <f t="shared" si="36"/>
        <v>4.4411315971333345E-5</v>
      </c>
      <c r="V225" s="23">
        <f>+claims!D225</f>
        <v>0</v>
      </c>
      <c r="W225" s="23">
        <f>+claims!E225</f>
        <v>0</v>
      </c>
      <c r="X225" s="23">
        <f>+claims!F225</f>
        <v>0</v>
      </c>
      <c r="Z225" s="46">
        <f t="shared" si="33"/>
        <v>0</v>
      </c>
      <c r="AA225" s="46">
        <f t="shared" si="34"/>
        <v>0</v>
      </c>
      <c r="AB225" s="46">
        <f t="shared" si="37"/>
        <v>0</v>
      </c>
      <c r="AD225" s="46">
        <f t="shared" si="35"/>
        <v>0</v>
      </c>
    </row>
    <row r="226" spans="1:30" outlineLevel="1">
      <c r="A226" t="s">
        <v>371</v>
      </c>
      <c r="B226" t="s">
        <v>372</v>
      </c>
      <c r="C226" s="69"/>
      <c r="D226" s="32" t="s">
        <v>372</v>
      </c>
      <c r="E226" s="69"/>
      <c r="F226" s="61">
        <v>5</v>
      </c>
      <c r="G226" s="32">
        <f t="shared" si="29"/>
        <v>5</v>
      </c>
      <c r="H226" s="69"/>
      <c r="I226" s="32" t="s">
        <v>372</v>
      </c>
      <c r="J226" s="69"/>
      <c r="K226" s="32">
        <v>6</v>
      </c>
      <c r="L226" s="32">
        <f t="shared" si="30"/>
        <v>6</v>
      </c>
      <c r="M226" s="69"/>
      <c r="N226" s="32" t="s">
        <v>372</v>
      </c>
      <c r="O226" s="69"/>
      <c r="P226" s="32">
        <v>6.5</v>
      </c>
      <c r="Q226" s="32">
        <f t="shared" si="31"/>
        <v>6.5</v>
      </c>
      <c r="R226" s="16">
        <f t="shared" si="32"/>
        <v>6.083333333333333</v>
      </c>
      <c r="T226" s="46">
        <f t="shared" si="36"/>
        <v>3.2420260659073337E-5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46">
        <f t="shared" si="33"/>
        <v>0</v>
      </c>
      <c r="AA226" s="46">
        <f t="shared" si="34"/>
        <v>0</v>
      </c>
      <c r="AB226" s="46">
        <f t="shared" si="37"/>
        <v>0</v>
      </c>
      <c r="AD226" s="46">
        <f t="shared" si="35"/>
        <v>0</v>
      </c>
    </row>
    <row r="227" spans="1:30" outlineLevel="1">
      <c r="A227" t="s">
        <v>373</v>
      </c>
      <c r="B227" t="s">
        <v>374</v>
      </c>
      <c r="C227" s="69"/>
      <c r="D227" s="32" t="s">
        <v>374</v>
      </c>
      <c r="E227" s="69"/>
      <c r="F227" s="61">
        <v>29</v>
      </c>
      <c r="G227" s="32">
        <f t="shared" si="29"/>
        <v>29</v>
      </c>
      <c r="H227" s="69"/>
      <c r="I227" s="32" t="s">
        <v>374</v>
      </c>
      <c r="J227" s="69"/>
      <c r="K227" s="32">
        <v>28</v>
      </c>
      <c r="L227" s="32">
        <f t="shared" si="30"/>
        <v>28</v>
      </c>
      <c r="M227" s="69"/>
      <c r="N227" s="32" t="s">
        <v>374</v>
      </c>
      <c r="O227" s="69"/>
      <c r="P227" s="32">
        <v>27</v>
      </c>
      <c r="Q227" s="32">
        <f t="shared" si="31"/>
        <v>27</v>
      </c>
      <c r="R227" s="16">
        <f t="shared" si="32"/>
        <v>27.666666666666668</v>
      </c>
      <c r="T227" s="46">
        <f t="shared" si="36"/>
        <v>1.474455690248267E-4</v>
      </c>
      <c r="V227" s="23">
        <f>+claims!D227</f>
        <v>0</v>
      </c>
      <c r="W227" s="23">
        <f>+claims!E227</f>
        <v>0</v>
      </c>
      <c r="X227" s="23">
        <f>+claims!F227</f>
        <v>0</v>
      </c>
      <c r="Z227" s="46">
        <f t="shared" si="33"/>
        <v>0</v>
      </c>
      <c r="AA227" s="46">
        <f t="shared" si="34"/>
        <v>0</v>
      </c>
      <c r="AB227" s="46">
        <f t="shared" si="37"/>
        <v>0</v>
      </c>
      <c r="AD227" s="46">
        <f t="shared" si="35"/>
        <v>0</v>
      </c>
    </row>
    <row r="228" spans="1:30" outlineLevel="1">
      <c r="A228" t="s">
        <v>506</v>
      </c>
      <c r="B228" t="s">
        <v>507</v>
      </c>
      <c r="C228" s="69"/>
      <c r="D228" s="32" t="s">
        <v>507</v>
      </c>
      <c r="E228" s="69"/>
      <c r="F228" s="61">
        <v>4.5</v>
      </c>
      <c r="G228" s="32">
        <f t="shared" si="29"/>
        <v>4.5</v>
      </c>
      <c r="H228" s="69"/>
      <c r="I228" s="32" t="s">
        <v>507</v>
      </c>
      <c r="J228" s="69"/>
      <c r="K228" s="32">
        <v>6</v>
      </c>
      <c r="L228" s="32">
        <f t="shared" si="30"/>
        <v>6</v>
      </c>
      <c r="M228" s="69"/>
      <c r="N228" s="32" t="s">
        <v>507</v>
      </c>
      <c r="O228" s="69"/>
      <c r="P228" s="32">
        <v>5</v>
      </c>
      <c r="Q228" s="32">
        <f t="shared" si="31"/>
        <v>5</v>
      </c>
      <c r="R228" s="16">
        <f t="shared" si="32"/>
        <v>5.25</v>
      </c>
      <c r="T228" s="46">
        <f t="shared" si="36"/>
        <v>2.7979129061940006E-5</v>
      </c>
      <c r="V228" s="23">
        <f>+claims!D228</f>
        <v>0</v>
      </c>
      <c r="W228" s="23">
        <f>+claims!E228</f>
        <v>0</v>
      </c>
      <c r="X228" s="23">
        <f>+claims!F228</f>
        <v>0</v>
      </c>
      <c r="Z228" s="46">
        <f t="shared" si="33"/>
        <v>0</v>
      </c>
      <c r="AA228" s="46">
        <f t="shared" si="34"/>
        <v>0</v>
      </c>
      <c r="AB228" s="46">
        <f t="shared" si="37"/>
        <v>0</v>
      </c>
      <c r="AD228" s="46">
        <f t="shared" si="35"/>
        <v>0</v>
      </c>
    </row>
    <row r="229" spans="1:30" outlineLevel="1">
      <c r="A229" t="s">
        <v>375</v>
      </c>
      <c r="B229" t="s">
        <v>376</v>
      </c>
      <c r="C229" s="69"/>
      <c r="D229" s="32" t="s">
        <v>376</v>
      </c>
      <c r="E229" s="69"/>
      <c r="F229" s="61">
        <v>21</v>
      </c>
      <c r="G229" s="32">
        <f t="shared" si="29"/>
        <v>21</v>
      </c>
      <c r="H229" s="69"/>
      <c r="I229" s="32" t="s">
        <v>376</v>
      </c>
      <c r="J229" s="69"/>
      <c r="K229" s="32">
        <v>23</v>
      </c>
      <c r="L229" s="32">
        <f t="shared" si="30"/>
        <v>23</v>
      </c>
      <c r="M229" s="69"/>
      <c r="N229" s="32" t="s">
        <v>376</v>
      </c>
      <c r="O229" s="69"/>
      <c r="P229" s="32">
        <v>21.5</v>
      </c>
      <c r="Q229" s="32">
        <f t="shared" si="31"/>
        <v>21.5</v>
      </c>
      <c r="R229" s="16">
        <f t="shared" si="32"/>
        <v>21.916666666666668</v>
      </c>
      <c r="T229" s="46">
        <f t="shared" si="36"/>
        <v>1.168017610046067E-4</v>
      </c>
      <c r="V229" s="23">
        <f>+claims!D229</f>
        <v>2</v>
      </c>
      <c r="W229" s="23">
        <f>+claims!E229</f>
        <v>0</v>
      </c>
      <c r="X229" s="23">
        <f>+claims!F229</f>
        <v>2</v>
      </c>
      <c r="Z229" s="46">
        <f t="shared" si="33"/>
        <v>0.02</v>
      </c>
      <c r="AA229" s="46">
        <f t="shared" si="34"/>
        <v>0</v>
      </c>
      <c r="AB229" s="46">
        <f t="shared" si="37"/>
        <v>0.02</v>
      </c>
      <c r="AD229" s="46">
        <f t="shared" si="35"/>
        <v>1.3333333333333334E-2</v>
      </c>
    </row>
    <row r="230" spans="1:30" outlineLevel="1">
      <c r="A230" t="s">
        <v>377</v>
      </c>
      <c r="B230" t="s">
        <v>378</v>
      </c>
      <c r="C230" s="69"/>
      <c r="D230" s="32" t="s">
        <v>378</v>
      </c>
      <c r="E230" s="69"/>
      <c r="F230" s="61">
        <v>21</v>
      </c>
      <c r="G230" s="32">
        <f t="shared" si="29"/>
        <v>21</v>
      </c>
      <c r="H230" s="69"/>
      <c r="I230" s="32" t="s">
        <v>378</v>
      </c>
      <c r="J230" s="69"/>
      <c r="K230" s="32">
        <v>20</v>
      </c>
      <c r="L230" s="32">
        <f t="shared" si="30"/>
        <v>20</v>
      </c>
      <c r="M230" s="69"/>
      <c r="N230" s="32" t="s">
        <v>378</v>
      </c>
      <c r="O230" s="69"/>
      <c r="P230" s="32">
        <v>19</v>
      </c>
      <c r="Q230" s="32">
        <f t="shared" si="31"/>
        <v>19</v>
      </c>
      <c r="R230" s="16">
        <f t="shared" si="32"/>
        <v>19.666666666666668</v>
      </c>
      <c r="T230" s="46">
        <f t="shared" si="36"/>
        <v>1.048107056923467E-4</v>
      </c>
      <c r="V230" s="23">
        <f>+claims!D230</f>
        <v>1</v>
      </c>
      <c r="W230" s="23">
        <f>+claims!E230</f>
        <v>0</v>
      </c>
      <c r="X230" s="23">
        <f>+claims!F230</f>
        <v>0</v>
      </c>
      <c r="Z230" s="46">
        <f t="shared" si="33"/>
        <v>0.01</v>
      </c>
      <c r="AA230" s="46">
        <f t="shared" si="34"/>
        <v>0</v>
      </c>
      <c r="AB230" s="46">
        <f t="shared" si="37"/>
        <v>0</v>
      </c>
      <c r="AD230" s="46">
        <f t="shared" si="35"/>
        <v>1.6666666666666668E-3</v>
      </c>
    </row>
    <row r="231" spans="1:30" outlineLevel="1">
      <c r="A231" t="s">
        <v>379</v>
      </c>
      <c r="B231" t="s">
        <v>380</v>
      </c>
      <c r="C231" s="69"/>
      <c r="D231" s="32" t="s">
        <v>380</v>
      </c>
      <c r="E231" s="69"/>
      <c r="F231" s="61">
        <v>62</v>
      </c>
      <c r="G231" s="32">
        <f t="shared" si="29"/>
        <v>62</v>
      </c>
      <c r="H231" s="69"/>
      <c r="I231" s="32" t="s">
        <v>380</v>
      </c>
      <c r="J231" s="69"/>
      <c r="K231" s="32">
        <v>63</v>
      </c>
      <c r="L231" s="32">
        <f t="shared" si="30"/>
        <v>63</v>
      </c>
      <c r="M231" s="69"/>
      <c r="N231" s="32" t="s">
        <v>380</v>
      </c>
      <c r="O231" s="69"/>
      <c r="P231" s="32">
        <v>60</v>
      </c>
      <c r="Q231" s="32">
        <f t="shared" si="31"/>
        <v>60</v>
      </c>
      <c r="R231" s="16">
        <f t="shared" si="32"/>
        <v>61.333333333333336</v>
      </c>
      <c r="T231" s="46">
        <f t="shared" si="36"/>
        <v>3.2686728554901342E-4</v>
      </c>
      <c r="V231" s="23">
        <f>+claims!D231</f>
        <v>1</v>
      </c>
      <c r="W231" s="23">
        <f>+claims!E231</f>
        <v>1</v>
      </c>
      <c r="X231" s="23">
        <f>+claims!F231</f>
        <v>0</v>
      </c>
      <c r="Z231" s="46">
        <f t="shared" si="33"/>
        <v>0.01</v>
      </c>
      <c r="AA231" s="46">
        <f t="shared" si="34"/>
        <v>0.01</v>
      </c>
      <c r="AB231" s="46">
        <f t="shared" si="37"/>
        <v>0</v>
      </c>
      <c r="AD231" s="46">
        <f t="shared" si="35"/>
        <v>5.0000000000000001E-3</v>
      </c>
    </row>
    <row r="232" spans="1:30" s="42" customFormat="1" outlineLevel="1">
      <c r="A232" s="44" t="s">
        <v>560</v>
      </c>
      <c r="B232" s="44" t="s">
        <v>561</v>
      </c>
      <c r="C232" s="69"/>
      <c r="D232" s="32" t="s">
        <v>561</v>
      </c>
      <c r="E232" s="69"/>
      <c r="F232" s="61">
        <v>3</v>
      </c>
      <c r="G232" s="32">
        <f t="shared" si="29"/>
        <v>3</v>
      </c>
      <c r="H232" s="69"/>
      <c r="I232" s="32" t="s">
        <v>561</v>
      </c>
      <c r="J232" s="69"/>
      <c r="K232" s="32">
        <v>3</v>
      </c>
      <c r="L232" s="32">
        <f t="shared" si="30"/>
        <v>3</v>
      </c>
      <c r="M232" s="69"/>
      <c r="N232" s="32" t="s">
        <v>561</v>
      </c>
      <c r="O232" s="69"/>
      <c r="P232" s="32">
        <v>3</v>
      </c>
      <c r="Q232" s="32">
        <f t="shared" si="31"/>
        <v>3</v>
      </c>
      <c r="R232" s="16">
        <f t="shared" si="32"/>
        <v>3</v>
      </c>
      <c r="T232" s="46">
        <f t="shared" si="36"/>
        <v>1.5988073749680005E-5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46">
        <f t="shared" si="33"/>
        <v>0</v>
      </c>
      <c r="AA232" s="46">
        <f t="shared" si="34"/>
        <v>0</v>
      </c>
      <c r="AB232" s="46">
        <f t="shared" si="37"/>
        <v>0</v>
      </c>
      <c r="AD232" s="46">
        <f t="shared" si="35"/>
        <v>0</v>
      </c>
    </row>
    <row r="233" spans="1:30" outlineLevel="1">
      <c r="A233" t="s">
        <v>381</v>
      </c>
      <c r="B233" t="s">
        <v>382</v>
      </c>
      <c r="C233" s="69"/>
      <c r="D233" s="32" t="s">
        <v>382</v>
      </c>
      <c r="E233" s="69"/>
      <c r="F233" s="61">
        <v>9</v>
      </c>
      <c r="G233" s="32">
        <f t="shared" si="29"/>
        <v>9</v>
      </c>
      <c r="H233" s="69"/>
      <c r="I233" s="32" t="s">
        <v>382</v>
      </c>
      <c r="J233" s="69"/>
      <c r="K233" s="32">
        <v>9</v>
      </c>
      <c r="L233" s="32">
        <f t="shared" si="30"/>
        <v>9</v>
      </c>
      <c r="M233" s="69"/>
      <c r="N233" s="32" t="s">
        <v>382</v>
      </c>
      <c r="O233" s="69"/>
      <c r="P233" s="32">
        <v>8</v>
      </c>
      <c r="Q233" s="32">
        <f t="shared" si="31"/>
        <v>8</v>
      </c>
      <c r="R233" s="16">
        <f t="shared" si="32"/>
        <v>8.5</v>
      </c>
      <c r="T233" s="46">
        <f t="shared" si="36"/>
        <v>4.5299542290760008E-5</v>
      </c>
      <c r="V233" s="23">
        <f>+claims!D233</f>
        <v>0</v>
      </c>
      <c r="W233" s="23">
        <f>+claims!E233</f>
        <v>1</v>
      </c>
      <c r="X233" s="23">
        <f>+claims!F233</f>
        <v>0</v>
      </c>
      <c r="Z233" s="46">
        <f t="shared" si="33"/>
        <v>0</v>
      </c>
      <c r="AA233" s="46">
        <f t="shared" si="34"/>
        <v>0.01</v>
      </c>
      <c r="AB233" s="46">
        <f t="shared" si="37"/>
        <v>0</v>
      </c>
      <c r="AD233" s="46">
        <f t="shared" si="35"/>
        <v>3.3333333333333335E-3</v>
      </c>
    </row>
    <row r="234" spans="1:30" outlineLevel="1">
      <c r="A234" t="s">
        <v>383</v>
      </c>
      <c r="B234" t="s">
        <v>384</v>
      </c>
      <c r="C234" s="69"/>
      <c r="D234" s="32" t="s">
        <v>384</v>
      </c>
      <c r="E234" s="69"/>
      <c r="F234" s="61">
        <v>14</v>
      </c>
      <c r="G234" s="32">
        <f t="shared" si="29"/>
        <v>14</v>
      </c>
      <c r="H234" s="69"/>
      <c r="I234" s="32" t="s">
        <v>384</v>
      </c>
      <c r="J234" s="69"/>
      <c r="K234" s="32">
        <v>14</v>
      </c>
      <c r="L234" s="32">
        <f t="shared" si="30"/>
        <v>14</v>
      </c>
      <c r="M234" s="69"/>
      <c r="N234" s="32" t="s">
        <v>384</v>
      </c>
      <c r="O234" s="69"/>
      <c r="P234" s="32">
        <v>14</v>
      </c>
      <c r="Q234" s="32">
        <f t="shared" si="31"/>
        <v>14</v>
      </c>
      <c r="R234" s="16">
        <f t="shared" si="32"/>
        <v>14</v>
      </c>
      <c r="T234" s="46">
        <f t="shared" si="36"/>
        <v>7.4611010831840017E-5</v>
      </c>
      <c r="V234" s="23">
        <f>+claims!D234</f>
        <v>0</v>
      </c>
      <c r="W234" s="23">
        <f>+claims!E234</f>
        <v>0</v>
      </c>
      <c r="X234" s="23">
        <f>+claims!F234</f>
        <v>0</v>
      </c>
      <c r="Z234" s="46">
        <f t="shared" si="33"/>
        <v>0</v>
      </c>
      <c r="AA234" s="46">
        <f t="shared" si="34"/>
        <v>0</v>
      </c>
      <c r="AB234" s="46">
        <f t="shared" si="37"/>
        <v>0</v>
      </c>
      <c r="AD234" s="46">
        <f t="shared" si="35"/>
        <v>0</v>
      </c>
    </row>
    <row r="235" spans="1:30" outlineLevel="1">
      <c r="A235" t="s">
        <v>385</v>
      </c>
      <c r="B235" t="s">
        <v>386</v>
      </c>
      <c r="C235" s="69"/>
      <c r="D235" s="32" t="s">
        <v>386</v>
      </c>
      <c r="E235" s="69"/>
      <c r="F235" s="61">
        <v>6</v>
      </c>
      <c r="G235" s="32">
        <f t="shared" si="29"/>
        <v>6</v>
      </c>
      <c r="H235" s="69"/>
      <c r="I235" s="32" t="s">
        <v>386</v>
      </c>
      <c r="J235" s="69"/>
      <c r="K235" s="32">
        <v>6</v>
      </c>
      <c r="L235" s="32">
        <f t="shared" si="30"/>
        <v>6</v>
      </c>
      <c r="M235" s="69"/>
      <c r="N235" s="32" t="s">
        <v>386</v>
      </c>
      <c r="O235" s="69"/>
      <c r="P235" s="32">
        <v>8</v>
      </c>
      <c r="Q235" s="32">
        <f t="shared" si="31"/>
        <v>8</v>
      </c>
      <c r="R235" s="16">
        <f t="shared" si="32"/>
        <v>7</v>
      </c>
      <c r="T235" s="46">
        <f t="shared" si="36"/>
        <v>3.7305505415920009E-5</v>
      </c>
      <c r="V235" s="23">
        <f>+claims!D235</f>
        <v>0</v>
      </c>
      <c r="W235" s="23">
        <f>+claims!E235</f>
        <v>0</v>
      </c>
      <c r="X235" s="23">
        <f>+claims!F235</f>
        <v>0</v>
      </c>
      <c r="Z235" s="46">
        <f t="shared" si="33"/>
        <v>0</v>
      </c>
      <c r="AA235" s="46">
        <f t="shared" si="34"/>
        <v>0</v>
      </c>
      <c r="AB235" s="46">
        <f t="shared" si="37"/>
        <v>0</v>
      </c>
      <c r="AD235" s="46">
        <f t="shared" si="35"/>
        <v>0</v>
      </c>
    </row>
    <row r="236" spans="1:30" outlineLevel="1">
      <c r="A236" t="s">
        <v>387</v>
      </c>
      <c r="B236" t="s">
        <v>388</v>
      </c>
      <c r="C236" s="69"/>
      <c r="D236" s="32" t="s">
        <v>388</v>
      </c>
      <c r="E236" s="69"/>
      <c r="F236" s="61">
        <v>58.5</v>
      </c>
      <c r="G236" s="32">
        <f t="shared" si="29"/>
        <v>58.5</v>
      </c>
      <c r="H236" s="69"/>
      <c r="I236" s="32" t="s">
        <v>388</v>
      </c>
      <c r="J236" s="69"/>
      <c r="K236" s="32">
        <v>54</v>
      </c>
      <c r="L236" s="32">
        <f t="shared" si="30"/>
        <v>54</v>
      </c>
      <c r="M236" s="69"/>
      <c r="N236" s="32" t="s">
        <v>388</v>
      </c>
      <c r="O236" s="69"/>
      <c r="P236" s="32">
        <v>59</v>
      </c>
      <c r="Q236" s="32">
        <f t="shared" si="31"/>
        <v>59</v>
      </c>
      <c r="R236" s="16">
        <f t="shared" si="32"/>
        <v>57.25</v>
      </c>
      <c r="T236" s="46">
        <f t="shared" si="36"/>
        <v>3.0510574072306005E-4</v>
      </c>
      <c r="V236" s="23">
        <f>+claims!D236</f>
        <v>3</v>
      </c>
      <c r="W236" s="23">
        <f>+claims!E236</f>
        <v>1</v>
      </c>
      <c r="X236" s="23">
        <f>+claims!F236</f>
        <v>5</v>
      </c>
      <c r="Z236" s="46">
        <f t="shared" si="33"/>
        <v>0.03</v>
      </c>
      <c r="AA236" s="46">
        <f t="shared" si="34"/>
        <v>0.01</v>
      </c>
      <c r="AB236" s="46">
        <f t="shared" si="37"/>
        <v>0.05</v>
      </c>
      <c r="AD236" s="46">
        <f t="shared" si="35"/>
        <v>3.3333333333333333E-2</v>
      </c>
    </row>
    <row r="237" spans="1:30" outlineLevel="1">
      <c r="A237" t="s">
        <v>389</v>
      </c>
      <c r="B237" t="s">
        <v>390</v>
      </c>
      <c r="C237" s="69"/>
      <c r="D237" s="32" t="s">
        <v>390</v>
      </c>
      <c r="E237" s="69"/>
      <c r="F237" s="61">
        <v>10</v>
      </c>
      <c r="G237" s="32">
        <f t="shared" si="29"/>
        <v>10</v>
      </c>
      <c r="H237" s="69"/>
      <c r="I237" s="32" t="s">
        <v>390</v>
      </c>
      <c r="J237" s="69"/>
      <c r="K237" s="32">
        <v>10</v>
      </c>
      <c r="L237" s="32">
        <f t="shared" si="30"/>
        <v>10</v>
      </c>
      <c r="M237" s="69"/>
      <c r="N237" s="32" t="s">
        <v>390</v>
      </c>
      <c r="O237" s="69"/>
      <c r="P237" s="32">
        <v>10</v>
      </c>
      <c r="Q237" s="32">
        <f t="shared" si="31"/>
        <v>10</v>
      </c>
      <c r="R237" s="16">
        <f t="shared" si="32"/>
        <v>10</v>
      </c>
      <c r="T237" s="46">
        <f t="shared" si="36"/>
        <v>5.3293579165600013E-5</v>
      </c>
      <c r="V237" s="23">
        <f>+claims!D237</f>
        <v>0</v>
      </c>
      <c r="W237" s="23">
        <f>+claims!E237</f>
        <v>0</v>
      </c>
      <c r="X237" s="23">
        <f>+claims!F237</f>
        <v>0</v>
      </c>
      <c r="Z237" s="46">
        <f t="shared" si="33"/>
        <v>0</v>
      </c>
      <c r="AA237" s="46">
        <f t="shared" si="34"/>
        <v>0</v>
      </c>
      <c r="AB237" s="46">
        <f t="shared" si="37"/>
        <v>0</v>
      </c>
      <c r="AD237" s="46">
        <f t="shared" si="35"/>
        <v>0</v>
      </c>
    </row>
    <row r="238" spans="1:30" outlineLevel="1">
      <c r="A238" t="s">
        <v>391</v>
      </c>
      <c r="B238" t="s">
        <v>392</v>
      </c>
      <c r="C238" s="69"/>
      <c r="D238" s="32" t="s">
        <v>392</v>
      </c>
      <c r="E238" s="69"/>
      <c r="F238" s="61">
        <v>53</v>
      </c>
      <c r="G238" s="32">
        <f t="shared" si="29"/>
        <v>53</v>
      </c>
      <c r="H238" s="69"/>
      <c r="I238" s="32" t="s">
        <v>392</v>
      </c>
      <c r="J238" s="69"/>
      <c r="K238" s="32">
        <v>53</v>
      </c>
      <c r="L238" s="32">
        <f t="shared" si="30"/>
        <v>53</v>
      </c>
      <c r="M238" s="69"/>
      <c r="N238" s="32" t="s">
        <v>392</v>
      </c>
      <c r="O238" s="69"/>
      <c r="P238" s="32">
        <v>57</v>
      </c>
      <c r="Q238" s="32">
        <f t="shared" si="31"/>
        <v>57</v>
      </c>
      <c r="R238" s="16">
        <f t="shared" si="32"/>
        <v>55</v>
      </c>
      <c r="T238" s="46">
        <f t="shared" si="36"/>
        <v>2.9311468541080008E-4</v>
      </c>
      <c r="V238" s="23">
        <f>+claims!D238</f>
        <v>0</v>
      </c>
      <c r="W238" s="23">
        <f>+claims!E238</f>
        <v>3</v>
      </c>
      <c r="X238" s="23">
        <f>+claims!F238</f>
        <v>1</v>
      </c>
      <c r="Y238" s="42"/>
      <c r="Z238" s="46">
        <f t="shared" si="33"/>
        <v>0</v>
      </c>
      <c r="AA238" s="46">
        <f t="shared" si="34"/>
        <v>0.03</v>
      </c>
      <c r="AB238" s="46">
        <f t="shared" si="37"/>
        <v>0.01</v>
      </c>
      <c r="AC238" s="42"/>
      <c r="AD238" s="46">
        <f t="shared" si="35"/>
        <v>1.4999999999999999E-2</v>
      </c>
    </row>
    <row r="239" spans="1:30" outlineLevel="1">
      <c r="A239" t="s">
        <v>393</v>
      </c>
      <c r="B239" t="s">
        <v>394</v>
      </c>
      <c r="C239" s="69"/>
      <c r="D239" s="32" t="s">
        <v>394</v>
      </c>
      <c r="E239" s="69"/>
      <c r="F239" s="61">
        <v>21</v>
      </c>
      <c r="G239" s="32">
        <f t="shared" si="29"/>
        <v>21</v>
      </c>
      <c r="H239" s="69"/>
      <c r="I239" s="32" t="s">
        <v>394</v>
      </c>
      <c r="J239" s="69"/>
      <c r="K239" s="32">
        <v>20.5</v>
      </c>
      <c r="L239" s="32">
        <f t="shared" si="30"/>
        <v>20.5</v>
      </c>
      <c r="M239" s="69"/>
      <c r="N239" s="32" t="s">
        <v>394</v>
      </c>
      <c r="O239" s="69"/>
      <c r="P239" s="32">
        <v>21.5</v>
      </c>
      <c r="Q239" s="32">
        <f t="shared" si="31"/>
        <v>21.5</v>
      </c>
      <c r="R239" s="16">
        <f t="shared" si="32"/>
        <v>21.083333333333332</v>
      </c>
      <c r="T239" s="46">
        <f t="shared" si="36"/>
        <v>1.1236062940747335E-4</v>
      </c>
      <c r="V239" s="23">
        <f>+claims!D239</f>
        <v>0</v>
      </c>
      <c r="W239" s="23">
        <f>+claims!E239</f>
        <v>1</v>
      </c>
      <c r="X239" s="23">
        <f>+claims!F239</f>
        <v>1</v>
      </c>
      <c r="Y239" s="42"/>
      <c r="Z239" s="46">
        <f t="shared" si="33"/>
        <v>0</v>
      </c>
      <c r="AA239" s="46">
        <f t="shared" si="34"/>
        <v>0.01</v>
      </c>
      <c r="AB239" s="46">
        <f t="shared" si="37"/>
        <v>0.01</v>
      </c>
      <c r="AC239" s="42"/>
      <c r="AD239" s="46">
        <f t="shared" si="35"/>
        <v>8.3333333333333332E-3</v>
      </c>
    </row>
    <row r="240" spans="1:30" outlineLevel="1">
      <c r="A240" t="s">
        <v>395</v>
      </c>
      <c r="B240" t="s">
        <v>396</v>
      </c>
      <c r="C240" s="69"/>
      <c r="D240" s="32" t="s">
        <v>396</v>
      </c>
      <c r="E240" s="69"/>
      <c r="F240" s="61">
        <v>325</v>
      </c>
      <c r="G240" s="32">
        <f t="shared" si="29"/>
        <v>325</v>
      </c>
      <c r="H240" s="69"/>
      <c r="I240" s="32" t="s">
        <v>396</v>
      </c>
      <c r="J240" s="69"/>
      <c r="K240" s="32">
        <v>330</v>
      </c>
      <c r="L240" s="32">
        <f t="shared" si="30"/>
        <v>330</v>
      </c>
      <c r="M240" s="69"/>
      <c r="N240" s="32" t="s">
        <v>396</v>
      </c>
      <c r="O240" s="69"/>
      <c r="P240" s="32">
        <v>332.5</v>
      </c>
      <c r="Q240" s="32">
        <f t="shared" si="31"/>
        <v>332.5</v>
      </c>
      <c r="R240" s="16">
        <f t="shared" si="32"/>
        <v>330.41666666666669</v>
      </c>
      <c r="T240" s="46">
        <f t="shared" si="36"/>
        <v>1.7609086782633672E-3</v>
      </c>
      <c r="V240" s="23">
        <f>+claims!D240</f>
        <v>6</v>
      </c>
      <c r="W240" s="23">
        <f>+claims!E240</f>
        <v>5</v>
      </c>
      <c r="X240" s="23">
        <f>+claims!F240</f>
        <v>8</v>
      </c>
      <c r="Y240" s="42"/>
      <c r="Z240" s="46">
        <f t="shared" si="33"/>
        <v>1.8461538461538463E-2</v>
      </c>
      <c r="AA240" s="46">
        <f t="shared" si="34"/>
        <v>1.5151515151515152E-2</v>
      </c>
      <c r="AB240" s="46">
        <f t="shared" si="37"/>
        <v>2.4060150375939851E-2</v>
      </c>
      <c r="AC240" s="42"/>
      <c r="AD240" s="46">
        <f t="shared" si="35"/>
        <v>2.0157503315398052E-2</v>
      </c>
    </row>
    <row r="241" spans="1:30" outlineLevel="1">
      <c r="A241" t="s">
        <v>397</v>
      </c>
      <c r="B241" t="s">
        <v>398</v>
      </c>
      <c r="C241" s="69"/>
      <c r="D241" s="32" t="s">
        <v>398</v>
      </c>
      <c r="E241" s="69"/>
      <c r="F241" s="61">
        <v>89</v>
      </c>
      <c r="G241" s="32">
        <f t="shared" si="29"/>
        <v>89</v>
      </c>
      <c r="H241" s="69"/>
      <c r="I241" s="32" t="s">
        <v>398</v>
      </c>
      <c r="J241" s="69"/>
      <c r="K241" s="32">
        <v>91</v>
      </c>
      <c r="L241" s="32">
        <f t="shared" si="30"/>
        <v>91</v>
      </c>
      <c r="M241" s="69"/>
      <c r="N241" s="32" t="s">
        <v>398</v>
      </c>
      <c r="O241" s="69"/>
      <c r="P241" s="32">
        <v>89</v>
      </c>
      <c r="Q241" s="32">
        <f t="shared" si="31"/>
        <v>89</v>
      </c>
      <c r="R241" s="16">
        <f t="shared" si="32"/>
        <v>89.666666666666671</v>
      </c>
      <c r="T241" s="46">
        <f t="shared" si="36"/>
        <v>4.7786575985154682E-4</v>
      </c>
      <c r="V241" s="23">
        <f>+claims!D241</f>
        <v>0</v>
      </c>
      <c r="W241" s="23">
        <f>+claims!E241</f>
        <v>0</v>
      </c>
      <c r="X241" s="23">
        <f>+claims!F241</f>
        <v>0</v>
      </c>
      <c r="Y241" s="42"/>
      <c r="Z241" s="46">
        <f t="shared" si="33"/>
        <v>0</v>
      </c>
      <c r="AA241" s="46">
        <f t="shared" si="34"/>
        <v>0</v>
      </c>
      <c r="AB241" s="46">
        <f t="shared" si="37"/>
        <v>0</v>
      </c>
      <c r="AC241" s="42"/>
      <c r="AD241" s="46">
        <f t="shared" si="35"/>
        <v>0</v>
      </c>
    </row>
    <row r="242" spans="1:30" outlineLevel="1">
      <c r="A242" t="s">
        <v>399</v>
      </c>
      <c r="B242" t="s">
        <v>400</v>
      </c>
      <c r="C242" s="69"/>
      <c r="D242" s="32" t="s">
        <v>400</v>
      </c>
      <c r="E242" s="69"/>
      <c r="F242" s="61">
        <v>30.5</v>
      </c>
      <c r="G242" s="32">
        <f t="shared" si="29"/>
        <v>30.5</v>
      </c>
      <c r="H242" s="69"/>
      <c r="I242" s="32" t="s">
        <v>400</v>
      </c>
      <c r="J242" s="69"/>
      <c r="K242" s="32">
        <v>29.5</v>
      </c>
      <c r="L242" s="32">
        <f t="shared" si="30"/>
        <v>29.5</v>
      </c>
      <c r="M242" s="69"/>
      <c r="N242" s="32" t="s">
        <v>400</v>
      </c>
      <c r="O242" s="69"/>
      <c r="P242" s="32">
        <v>29.5</v>
      </c>
      <c r="Q242" s="32">
        <f t="shared" si="31"/>
        <v>29.5</v>
      </c>
      <c r="R242" s="16">
        <f t="shared" si="32"/>
        <v>29.666666666666668</v>
      </c>
      <c r="T242" s="46">
        <f t="shared" si="36"/>
        <v>1.5810428485794672E-4</v>
      </c>
      <c r="V242" s="23">
        <f>+claims!D242</f>
        <v>0</v>
      </c>
      <c r="W242" s="23">
        <f>+claims!E242</f>
        <v>0</v>
      </c>
      <c r="X242" s="23">
        <f>+claims!F242</f>
        <v>1</v>
      </c>
      <c r="Y242" s="42"/>
      <c r="Z242" s="46">
        <f t="shared" si="33"/>
        <v>0</v>
      </c>
      <c r="AA242" s="46">
        <f t="shared" si="34"/>
        <v>0</v>
      </c>
      <c r="AB242" s="46">
        <f t="shared" si="37"/>
        <v>0.01</v>
      </c>
      <c r="AC242" s="42"/>
      <c r="AD242" s="46">
        <f t="shared" si="35"/>
        <v>5.0000000000000001E-3</v>
      </c>
    </row>
    <row r="243" spans="1:30" outlineLevel="1">
      <c r="A243" t="s">
        <v>401</v>
      </c>
      <c r="B243" t="s">
        <v>402</v>
      </c>
      <c r="C243" s="69"/>
      <c r="D243" s="32" t="s">
        <v>402</v>
      </c>
      <c r="E243" s="69"/>
      <c r="F243" s="61">
        <v>188</v>
      </c>
      <c r="G243" s="32">
        <f t="shared" si="29"/>
        <v>188</v>
      </c>
      <c r="H243" s="69"/>
      <c r="I243" s="32" t="s">
        <v>402</v>
      </c>
      <c r="J243" s="69"/>
      <c r="K243" s="32">
        <v>186</v>
      </c>
      <c r="L243" s="32">
        <f t="shared" si="30"/>
        <v>186</v>
      </c>
      <c r="M243" s="69"/>
      <c r="N243" s="32" t="s">
        <v>402</v>
      </c>
      <c r="O243" s="69"/>
      <c r="P243" s="32">
        <v>177</v>
      </c>
      <c r="Q243" s="32">
        <f t="shared" si="31"/>
        <v>177</v>
      </c>
      <c r="R243" s="16">
        <f t="shared" si="32"/>
        <v>181.83333333333334</v>
      </c>
      <c r="T243" s="46">
        <f t="shared" si="36"/>
        <v>9.690549144944936E-4</v>
      </c>
      <c r="V243" s="23">
        <f>+claims!D243</f>
        <v>6</v>
      </c>
      <c r="W243" s="23">
        <f>+claims!E243</f>
        <v>9</v>
      </c>
      <c r="X243" s="23">
        <f>+claims!F243</f>
        <v>6</v>
      </c>
      <c r="Z243" s="46">
        <f t="shared" si="33"/>
        <v>3.1914893617021274E-2</v>
      </c>
      <c r="AA243" s="46">
        <f t="shared" si="34"/>
        <v>4.8387096774193547E-2</v>
      </c>
      <c r="AB243" s="46">
        <f t="shared" si="37"/>
        <v>3.3898305084745763E-2</v>
      </c>
      <c r="AD243" s="46">
        <f t="shared" si="35"/>
        <v>3.8397333736607607E-2</v>
      </c>
    </row>
    <row r="244" spans="1:30" outlineLevel="1">
      <c r="A244" t="s">
        <v>403</v>
      </c>
      <c r="B244" t="s">
        <v>404</v>
      </c>
      <c r="C244" s="69"/>
      <c r="D244" s="32" t="s">
        <v>404</v>
      </c>
      <c r="E244" s="69"/>
      <c r="F244" s="61">
        <v>260.5</v>
      </c>
      <c r="G244" s="32">
        <f t="shared" si="29"/>
        <v>260.5</v>
      </c>
      <c r="H244" s="69"/>
      <c r="I244" s="32" t="s">
        <v>404</v>
      </c>
      <c r="J244" s="69"/>
      <c r="K244" s="32">
        <v>254</v>
      </c>
      <c r="L244" s="32">
        <f t="shared" si="30"/>
        <v>254</v>
      </c>
      <c r="M244" s="69"/>
      <c r="N244" s="32" t="s">
        <v>404</v>
      </c>
      <c r="O244" s="69"/>
      <c r="P244" s="32">
        <v>258.5</v>
      </c>
      <c r="Q244" s="32">
        <f t="shared" si="31"/>
        <v>258.5</v>
      </c>
      <c r="R244" s="16">
        <f t="shared" si="32"/>
        <v>257.33333333333331</v>
      </c>
      <c r="T244" s="46">
        <f t="shared" si="36"/>
        <v>1.3714214371947735E-3</v>
      </c>
      <c r="V244" s="23">
        <f>+claims!D244</f>
        <v>2</v>
      </c>
      <c r="W244" s="23">
        <f>+claims!E244</f>
        <v>0</v>
      </c>
      <c r="X244" s="23">
        <f>+claims!F244</f>
        <v>0</v>
      </c>
      <c r="Z244" s="46">
        <f t="shared" si="33"/>
        <v>7.677543186180422E-3</v>
      </c>
      <c r="AA244" s="46">
        <f t="shared" si="34"/>
        <v>0</v>
      </c>
      <c r="AB244" s="46">
        <f t="shared" si="37"/>
        <v>0</v>
      </c>
      <c r="AD244" s="46">
        <f t="shared" si="35"/>
        <v>1.2795905310300703E-3</v>
      </c>
    </row>
    <row r="245" spans="1:30" outlineLevel="1">
      <c r="A245" t="s">
        <v>405</v>
      </c>
      <c r="B245" t="s">
        <v>406</v>
      </c>
      <c r="C245" s="69"/>
      <c r="D245" s="32" t="s">
        <v>406</v>
      </c>
      <c r="E245" s="69"/>
      <c r="F245" s="61">
        <v>4.5</v>
      </c>
      <c r="G245" s="32">
        <f t="shared" si="29"/>
        <v>4.5</v>
      </c>
      <c r="H245" s="69"/>
      <c r="I245" s="32" t="s">
        <v>406</v>
      </c>
      <c r="J245" s="69"/>
      <c r="K245" s="32">
        <v>5.5</v>
      </c>
      <c r="L245" s="32">
        <f t="shared" si="30"/>
        <v>5.5</v>
      </c>
      <c r="M245" s="69"/>
      <c r="N245" s="32" t="s">
        <v>406</v>
      </c>
      <c r="O245" s="69"/>
      <c r="P245" s="32">
        <v>6</v>
      </c>
      <c r="Q245" s="32">
        <f t="shared" si="31"/>
        <v>6</v>
      </c>
      <c r="R245" s="16">
        <f t="shared" si="32"/>
        <v>5.583333333333333</v>
      </c>
      <c r="T245" s="46">
        <f t="shared" si="36"/>
        <v>2.9755581700793337E-5</v>
      </c>
      <c r="V245" s="23">
        <f>+claims!D245</f>
        <v>0</v>
      </c>
      <c r="W245" s="23">
        <f>+claims!E245</f>
        <v>0</v>
      </c>
      <c r="X245" s="23">
        <f>+claims!F245</f>
        <v>0</v>
      </c>
      <c r="Z245" s="46">
        <f t="shared" si="33"/>
        <v>0</v>
      </c>
      <c r="AA245" s="46">
        <f t="shared" si="34"/>
        <v>0</v>
      </c>
      <c r="AB245" s="46">
        <f t="shared" si="37"/>
        <v>0</v>
      </c>
      <c r="AD245" s="46">
        <f t="shared" si="35"/>
        <v>0</v>
      </c>
    </row>
    <row r="246" spans="1:30" outlineLevel="1">
      <c r="A246" t="s">
        <v>407</v>
      </c>
      <c r="B246" t="s">
        <v>408</v>
      </c>
      <c r="C246" s="69"/>
      <c r="D246" s="32" t="s">
        <v>408</v>
      </c>
      <c r="E246" s="69"/>
      <c r="F246" s="61">
        <v>13</v>
      </c>
      <c r="G246" s="32">
        <f t="shared" si="29"/>
        <v>13</v>
      </c>
      <c r="H246" s="69"/>
      <c r="I246" s="32" t="s">
        <v>408</v>
      </c>
      <c r="J246" s="69"/>
      <c r="K246" s="32">
        <v>12.5</v>
      </c>
      <c r="L246" s="32">
        <f t="shared" si="30"/>
        <v>12.5</v>
      </c>
      <c r="M246" s="69"/>
      <c r="N246" s="32" t="s">
        <v>408</v>
      </c>
      <c r="O246" s="69"/>
      <c r="P246" s="32">
        <v>11.5</v>
      </c>
      <c r="Q246" s="32">
        <f t="shared" si="31"/>
        <v>11.5</v>
      </c>
      <c r="R246" s="16">
        <f t="shared" si="32"/>
        <v>12.083333333333334</v>
      </c>
      <c r="T246" s="46">
        <f t="shared" si="36"/>
        <v>6.4396408158433346E-5</v>
      </c>
      <c r="V246" s="23">
        <f>+claims!D246</f>
        <v>0</v>
      </c>
      <c r="W246" s="23">
        <f>+claims!E246</f>
        <v>0</v>
      </c>
      <c r="X246" s="23">
        <f>+claims!F246</f>
        <v>0</v>
      </c>
      <c r="Z246" s="46">
        <f t="shared" si="33"/>
        <v>0</v>
      </c>
      <c r="AA246" s="46">
        <f t="shared" si="34"/>
        <v>0</v>
      </c>
      <c r="AB246" s="46">
        <f t="shared" si="37"/>
        <v>0</v>
      </c>
      <c r="AD246" s="46">
        <f t="shared" si="35"/>
        <v>0</v>
      </c>
    </row>
    <row r="247" spans="1:30" outlineLevel="1">
      <c r="A247" t="s">
        <v>409</v>
      </c>
      <c r="B247" t="s">
        <v>410</v>
      </c>
      <c r="C247" s="69"/>
      <c r="D247" s="32" t="s">
        <v>410</v>
      </c>
      <c r="E247" s="69"/>
      <c r="F247" s="61">
        <v>55</v>
      </c>
      <c r="G247" s="32">
        <f t="shared" si="29"/>
        <v>55</v>
      </c>
      <c r="H247" s="69"/>
      <c r="I247" s="32" t="s">
        <v>410</v>
      </c>
      <c r="J247" s="69"/>
      <c r="K247" s="32">
        <v>58</v>
      </c>
      <c r="L247" s="32">
        <f t="shared" si="30"/>
        <v>58</v>
      </c>
      <c r="M247" s="69"/>
      <c r="N247" s="32" t="s">
        <v>410</v>
      </c>
      <c r="O247" s="69"/>
      <c r="P247" s="32">
        <v>57.5</v>
      </c>
      <c r="Q247" s="32">
        <f t="shared" si="31"/>
        <v>57.5</v>
      </c>
      <c r="R247" s="16">
        <f t="shared" si="32"/>
        <v>57.25</v>
      </c>
      <c r="T247" s="46">
        <f t="shared" si="36"/>
        <v>3.0510574072306005E-4</v>
      </c>
      <c r="V247" s="23">
        <f>+claims!D247</f>
        <v>2</v>
      </c>
      <c r="W247" s="23">
        <f>+claims!E247</f>
        <v>2</v>
      </c>
      <c r="X247" s="23">
        <f>+claims!F247</f>
        <v>1</v>
      </c>
      <c r="Z247" s="46">
        <f t="shared" si="33"/>
        <v>0.02</v>
      </c>
      <c r="AA247" s="46">
        <f t="shared" si="34"/>
        <v>0.02</v>
      </c>
      <c r="AB247" s="46">
        <f t="shared" si="37"/>
        <v>0.01</v>
      </c>
      <c r="AD247" s="46">
        <f t="shared" si="35"/>
        <v>1.4999999999999999E-2</v>
      </c>
    </row>
    <row r="248" spans="1:30" outlineLevel="1">
      <c r="A248" t="s">
        <v>411</v>
      </c>
      <c r="B248" t="s">
        <v>412</v>
      </c>
      <c r="C248" s="69"/>
      <c r="D248" s="32" t="s">
        <v>412</v>
      </c>
      <c r="E248" s="69"/>
      <c r="F248" s="61">
        <v>12</v>
      </c>
      <c r="G248" s="32">
        <f t="shared" si="29"/>
        <v>12</v>
      </c>
      <c r="H248" s="69"/>
      <c r="I248" s="32" t="s">
        <v>412</v>
      </c>
      <c r="J248" s="69"/>
      <c r="K248" s="32">
        <v>10</v>
      </c>
      <c r="L248" s="32">
        <f t="shared" si="30"/>
        <v>10</v>
      </c>
      <c r="M248" s="69"/>
      <c r="N248" s="32" t="s">
        <v>412</v>
      </c>
      <c r="O248" s="69"/>
      <c r="P248" s="32">
        <v>12</v>
      </c>
      <c r="Q248" s="32">
        <f t="shared" si="31"/>
        <v>12</v>
      </c>
      <c r="R248" s="16">
        <f t="shared" si="32"/>
        <v>11.333333333333334</v>
      </c>
      <c r="T248" s="46">
        <f t="shared" si="36"/>
        <v>6.039938972101335E-5</v>
      </c>
      <c r="V248" s="23">
        <f>+claims!D248</f>
        <v>0</v>
      </c>
      <c r="W248" s="23">
        <f>+claims!E248</f>
        <v>0</v>
      </c>
      <c r="X248" s="23">
        <f>+claims!F248</f>
        <v>0</v>
      </c>
      <c r="Z248" s="46">
        <f t="shared" si="33"/>
        <v>0</v>
      </c>
      <c r="AA248" s="46">
        <f t="shared" si="34"/>
        <v>0</v>
      </c>
      <c r="AB248" s="46">
        <f t="shared" si="37"/>
        <v>0</v>
      </c>
      <c r="AD248" s="46">
        <f t="shared" si="35"/>
        <v>0</v>
      </c>
    </row>
    <row r="249" spans="1:30" outlineLevel="1">
      <c r="A249" t="s">
        <v>413</v>
      </c>
      <c r="B249" t="s">
        <v>414</v>
      </c>
      <c r="C249" s="69"/>
      <c r="D249" s="32" t="s">
        <v>414</v>
      </c>
      <c r="E249" s="69"/>
      <c r="F249" s="61">
        <v>12</v>
      </c>
      <c r="G249" s="32">
        <f t="shared" si="29"/>
        <v>12</v>
      </c>
      <c r="H249" s="69"/>
      <c r="I249" s="32" t="s">
        <v>414</v>
      </c>
      <c r="J249" s="69"/>
      <c r="K249" s="32">
        <v>12</v>
      </c>
      <c r="L249" s="32">
        <f t="shared" si="30"/>
        <v>12</v>
      </c>
      <c r="M249" s="69"/>
      <c r="N249" s="32" t="s">
        <v>414</v>
      </c>
      <c r="O249" s="69"/>
      <c r="P249" s="32">
        <v>13</v>
      </c>
      <c r="Q249" s="32">
        <f t="shared" si="31"/>
        <v>13</v>
      </c>
      <c r="R249" s="16">
        <f t="shared" si="32"/>
        <v>12.5</v>
      </c>
      <c r="T249" s="46">
        <f t="shared" si="36"/>
        <v>6.6616973957000011E-5</v>
      </c>
      <c r="V249" s="23">
        <f>+claims!D249</f>
        <v>0</v>
      </c>
      <c r="W249" s="23">
        <f>+claims!E249</f>
        <v>0</v>
      </c>
      <c r="X249" s="23">
        <f>+claims!F249</f>
        <v>0</v>
      </c>
      <c r="Z249" s="46">
        <f t="shared" si="33"/>
        <v>0</v>
      </c>
      <c r="AA249" s="46">
        <f t="shared" si="34"/>
        <v>0</v>
      </c>
      <c r="AB249" s="46">
        <f t="shared" si="37"/>
        <v>0</v>
      </c>
      <c r="AD249" s="46">
        <f t="shared" si="35"/>
        <v>0</v>
      </c>
    </row>
    <row r="250" spans="1:30" outlineLevel="1">
      <c r="A250" t="s">
        <v>415</v>
      </c>
      <c r="B250" t="s">
        <v>416</v>
      </c>
      <c r="C250" s="69"/>
      <c r="D250" s="32" t="s">
        <v>416</v>
      </c>
      <c r="E250" s="69"/>
      <c r="F250" s="61">
        <v>56.5</v>
      </c>
      <c r="G250" s="32">
        <f t="shared" si="29"/>
        <v>56.5</v>
      </c>
      <c r="H250" s="69"/>
      <c r="I250" s="32" t="s">
        <v>416</v>
      </c>
      <c r="J250" s="69"/>
      <c r="K250" s="32">
        <v>54.5</v>
      </c>
      <c r="L250" s="32">
        <f t="shared" si="30"/>
        <v>54.5</v>
      </c>
      <c r="M250" s="69"/>
      <c r="N250" s="32" t="s">
        <v>416</v>
      </c>
      <c r="O250" s="69"/>
      <c r="P250" s="32">
        <v>52</v>
      </c>
      <c r="Q250" s="32">
        <f t="shared" si="31"/>
        <v>52</v>
      </c>
      <c r="R250" s="16">
        <f t="shared" si="32"/>
        <v>53.583333333333336</v>
      </c>
      <c r="T250" s="46">
        <f t="shared" si="36"/>
        <v>2.8556476169567342E-4</v>
      </c>
      <c r="V250" s="23">
        <f>+claims!D250</f>
        <v>0</v>
      </c>
      <c r="W250" s="23">
        <f>+claims!E250</f>
        <v>1</v>
      </c>
      <c r="X250" s="23">
        <f>+claims!F250</f>
        <v>0</v>
      </c>
      <c r="Z250" s="46">
        <f t="shared" si="33"/>
        <v>0</v>
      </c>
      <c r="AA250" s="46">
        <f t="shared" si="34"/>
        <v>0.01</v>
      </c>
      <c r="AB250" s="46">
        <f t="shared" si="37"/>
        <v>0</v>
      </c>
      <c r="AD250" s="46">
        <f t="shared" si="35"/>
        <v>3.3333333333333335E-3</v>
      </c>
    </row>
    <row r="251" spans="1:30" outlineLevel="1">
      <c r="A251" t="s">
        <v>417</v>
      </c>
      <c r="B251" t="s">
        <v>418</v>
      </c>
      <c r="C251" s="69"/>
      <c r="D251" s="32" t="s">
        <v>418</v>
      </c>
      <c r="E251" s="69"/>
      <c r="F251" s="61">
        <v>27.5</v>
      </c>
      <c r="G251" s="32">
        <f t="shared" si="29"/>
        <v>27.5</v>
      </c>
      <c r="H251" s="69"/>
      <c r="I251" s="32" t="s">
        <v>418</v>
      </c>
      <c r="J251" s="69"/>
      <c r="K251" s="32">
        <v>25.5</v>
      </c>
      <c r="L251" s="32">
        <f t="shared" si="30"/>
        <v>25.5</v>
      </c>
      <c r="M251" s="69"/>
      <c r="N251" s="32" t="s">
        <v>418</v>
      </c>
      <c r="O251" s="69"/>
      <c r="P251" s="32">
        <v>25.5</v>
      </c>
      <c r="Q251" s="32">
        <f t="shared" si="31"/>
        <v>25.5</v>
      </c>
      <c r="R251" s="16">
        <f t="shared" si="32"/>
        <v>25.833333333333332</v>
      </c>
      <c r="T251" s="46">
        <f t="shared" si="36"/>
        <v>1.3767507951113335E-4</v>
      </c>
      <c r="V251" s="23">
        <f>+claims!D251</f>
        <v>0</v>
      </c>
      <c r="W251" s="23">
        <f>+claims!E251</f>
        <v>1</v>
      </c>
      <c r="X251" s="23">
        <f>+claims!F251</f>
        <v>0</v>
      </c>
      <c r="Z251" s="46">
        <f t="shared" si="33"/>
        <v>0</v>
      </c>
      <c r="AA251" s="46">
        <f t="shared" si="34"/>
        <v>0.01</v>
      </c>
      <c r="AB251" s="46">
        <f t="shared" si="37"/>
        <v>0</v>
      </c>
      <c r="AD251" s="46">
        <f t="shared" si="35"/>
        <v>3.3333333333333335E-3</v>
      </c>
    </row>
    <row r="252" spans="1:30" outlineLevel="1">
      <c r="A252" t="s">
        <v>419</v>
      </c>
      <c r="B252" t="s">
        <v>420</v>
      </c>
      <c r="C252" s="69"/>
      <c r="D252" s="32" t="s">
        <v>420</v>
      </c>
      <c r="E252" s="69"/>
      <c r="F252" s="61">
        <v>53</v>
      </c>
      <c r="G252" s="32">
        <f t="shared" si="29"/>
        <v>53</v>
      </c>
      <c r="H252" s="69"/>
      <c r="I252" s="32" t="s">
        <v>420</v>
      </c>
      <c r="J252" s="69"/>
      <c r="K252" s="32">
        <v>51</v>
      </c>
      <c r="L252" s="32">
        <f t="shared" si="30"/>
        <v>51</v>
      </c>
      <c r="M252" s="69"/>
      <c r="N252" s="32" t="s">
        <v>420</v>
      </c>
      <c r="O252" s="69"/>
      <c r="P252" s="32">
        <v>49</v>
      </c>
      <c r="Q252" s="32">
        <f t="shared" si="31"/>
        <v>49</v>
      </c>
      <c r="R252" s="16">
        <f t="shared" si="32"/>
        <v>50.333333333333336</v>
      </c>
      <c r="T252" s="46">
        <f t="shared" si="36"/>
        <v>2.6824434846685341E-4</v>
      </c>
      <c r="V252" s="23">
        <f>+claims!D252</f>
        <v>4</v>
      </c>
      <c r="W252" s="23">
        <f>+claims!E252</f>
        <v>1</v>
      </c>
      <c r="X252" s="23">
        <f>+claims!F252</f>
        <v>1</v>
      </c>
      <c r="Z252" s="46">
        <f t="shared" si="33"/>
        <v>0.04</v>
      </c>
      <c r="AA252" s="46">
        <f t="shared" si="34"/>
        <v>0.01</v>
      </c>
      <c r="AB252" s="46">
        <f t="shared" si="37"/>
        <v>0.01</v>
      </c>
      <c r="AD252" s="46">
        <f t="shared" si="35"/>
        <v>1.4999999999999999E-2</v>
      </c>
    </row>
    <row r="253" spans="1:30" outlineLevel="1">
      <c r="A253" t="s">
        <v>421</v>
      </c>
      <c r="B253" t="s">
        <v>422</v>
      </c>
      <c r="C253" s="69"/>
      <c r="D253" s="32" t="s">
        <v>422</v>
      </c>
      <c r="E253" s="69"/>
      <c r="F253" s="61">
        <v>3</v>
      </c>
      <c r="G253" s="32">
        <f t="shared" si="29"/>
        <v>3</v>
      </c>
      <c r="H253" s="69"/>
      <c r="I253" s="32" t="s">
        <v>422</v>
      </c>
      <c r="J253" s="69"/>
      <c r="K253" s="32">
        <v>3</v>
      </c>
      <c r="L253" s="32">
        <f t="shared" si="30"/>
        <v>3</v>
      </c>
      <c r="M253" s="69"/>
      <c r="N253" s="32" t="s">
        <v>422</v>
      </c>
      <c r="O253" s="69"/>
      <c r="P253" s="32">
        <v>3</v>
      </c>
      <c r="Q253" s="32">
        <f t="shared" si="31"/>
        <v>3</v>
      </c>
      <c r="R253" s="16">
        <f t="shared" si="32"/>
        <v>3</v>
      </c>
      <c r="T253" s="46">
        <f t="shared" si="36"/>
        <v>1.5988073749680005E-5</v>
      </c>
      <c r="V253" s="23">
        <f>+claims!D253</f>
        <v>0</v>
      </c>
      <c r="W253" s="23">
        <f>+claims!E253</f>
        <v>0</v>
      </c>
      <c r="X253" s="23">
        <f>+claims!F253</f>
        <v>0</v>
      </c>
      <c r="Z253" s="46">
        <f t="shared" si="33"/>
        <v>0</v>
      </c>
      <c r="AA253" s="46">
        <f t="shared" si="34"/>
        <v>0</v>
      </c>
      <c r="AB253" s="46">
        <f t="shared" si="37"/>
        <v>0</v>
      </c>
      <c r="AD253" s="46">
        <f t="shared" si="35"/>
        <v>0</v>
      </c>
    </row>
    <row r="254" spans="1:30" outlineLevel="1">
      <c r="A254" t="s">
        <v>423</v>
      </c>
      <c r="B254" t="s">
        <v>424</v>
      </c>
      <c r="C254" s="69"/>
      <c r="D254" s="32" t="s">
        <v>424</v>
      </c>
      <c r="E254" s="69"/>
      <c r="F254" s="61">
        <v>24.5</v>
      </c>
      <c r="G254" s="32">
        <f t="shared" si="29"/>
        <v>24.5</v>
      </c>
      <c r="H254" s="69"/>
      <c r="I254" s="32" t="s">
        <v>424</v>
      </c>
      <c r="J254" s="69"/>
      <c r="K254" s="32">
        <v>26.5</v>
      </c>
      <c r="L254" s="32">
        <f t="shared" si="30"/>
        <v>26.5</v>
      </c>
      <c r="M254" s="69"/>
      <c r="N254" s="32" t="s">
        <v>424</v>
      </c>
      <c r="O254" s="69"/>
      <c r="P254" s="32">
        <v>25.5</v>
      </c>
      <c r="Q254" s="32">
        <f t="shared" si="31"/>
        <v>25.5</v>
      </c>
      <c r="R254" s="16">
        <f t="shared" si="32"/>
        <v>25.666666666666668</v>
      </c>
      <c r="T254" s="46">
        <f t="shared" si="36"/>
        <v>1.367868531917067E-4</v>
      </c>
      <c r="V254" s="23">
        <f>+claims!D254</f>
        <v>1</v>
      </c>
      <c r="W254" s="23">
        <f>+claims!E254</f>
        <v>0</v>
      </c>
      <c r="X254" s="23">
        <f>+claims!F254</f>
        <v>2</v>
      </c>
      <c r="Z254" s="46">
        <f t="shared" si="33"/>
        <v>0.01</v>
      </c>
      <c r="AA254" s="46">
        <f t="shared" si="34"/>
        <v>0</v>
      </c>
      <c r="AB254" s="46">
        <f t="shared" si="37"/>
        <v>0.02</v>
      </c>
      <c r="AD254" s="46">
        <f t="shared" si="35"/>
        <v>1.1666666666666665E-2</v>
      </c>
    </row>
    <row r="255" spans="1:30" outlineLevel="1">
      <c r="A255" t="s">
        <v>425</v>
      </c>
      <c r="B255" t="s">
        <v>426</v>
      </c>
      <c r="C255" s="69"/>
      <c r="D255" s="32" t="s">
        <v>426</v>
      </c>
      <c r="E255" s="69"/>
      <c r="F255" s="61">
        <v>4</v>
      </c>
      <c r="G255" s="32">
        <f t="shared" si="29"/>
        <v>4</v>
      </c>
      <c r="H255" s="69"/>
      <c r="I255" s="32" t="s">
        <v>426</v>
      </c>
      <c r="J255" s="69"/>
      <c r="K255" s="32">
        <v>4</v>
      </c>
      <c r="L255" s="32">
        <f t="shared" si="30"/>
        <v>4</v>
      </c>
      <c r="M255" s="69"/>
      <c r="N255" s="32" t="s">
        <v>426</v>
      </c>
      <c r="O255" s="69"/>
      <c r="P255" s="32">
        <v>4</v>
      </c>
      <c r="Q255" s="32">
        <f t="shared" si="31"/>
        <v>4</v>
      </c>
      <c r="R255" s="16">
        <f t="shared" si="32"/>
        <v>4</v>
      </c>
      <c r="T255" s="46">
        <f t="shared" si="36"/>
        <v>2.1317431666240004E-5</v>
      </c>
      <c r="V255" s="23">
        <f>+claims!D255</f>
        <v>0</v>
      </c>
      <c r="W255" s="23">
        <f>+claims!E255</f>
        <v>0</v>
      </c>
      <c r="X255" s="23">
        <f>+claims!F255</f>
        <v>0</v>
      </c>
      <c r="Z255" s="46">
        <f t="shared" si="33"/>
        <v>0</v>
      </c>
      <c r="AA255" s="46">
        <f t="shared" si="34"/>
        <v>0</v>
      </c>
      <c r="AB255" s="46">
        <f t="shared" si="37"/>
        <v>0</v>
      </c>
      <c r="AD255" s="46">
        <f t="shared" si="35"/>
        <v>0</v>
      </c>
    </row>
    <row r="256" spans="1:30" outlineLevel="1">
      <c r="A256" t="s">
        <v>427</v>
      </c>
      <c r="B256" t="s">
        <v>428</v>
      </c>
      <c r="C256" s="69"/>
      <c r="D256" s="32" t="s">
        <v>428</v>
      </c>
      <c r="E256" s="69"/>
      <c r="F256" s="61">
        <v>102</v>
      </c>
      <c r="G256" s="32">
        <f t="shared" si="29"/>
        <v>102</v>
      </c>
      <c r="H256" s="69"/>
      <c r="I256" s="32" t="s">
        <v>428</v>
      </c>
      <c r="J256" s="69"/>
      <c r="K256" s="32">
        <v>103</v>
      </c>
      <c r="L256" s="32">
        <f t="shared" si="30"/>
        <v>103</v>
      </c>
      <c r="M256" s="69"/>
      <c r="N256" s="32" t="s">
        <v>428</v>
      </c>
      <c r="O256" s="69"/>
      <c r="P256" s="32">
        <v>96.5</v>
      </c>
      <c r="Q256" s="32">
        <f t="shared" si="31"/>
        <v>96.5</v>
      </c>
      <c r="R256" s="16">
        <f t="shared" si="32"/>
        <v>99.583333333333329</v>
      </c>
      <c r="T256" s="46">
        <f t="shared" si="36"/>
        <v>5.3071522585743341E-4</v>
      </c>
      <c r="V256" s="23">
        <f>+claims!D256</f>
        <v>0</v>
      </c>
      <c r="W256" s="23">
        <f>+claims!E256</f>
        <v>1</v>
      </c>
      <c r="X256" s="23">
        <f>+claims!F256</f>
        <v>0</v>
      </c>
      <c r="Z256" s="46">
        <f t="shared" si="33"/>
        <v>0</v>
      </c>
      <c r="AA256" s="46">
        <f t="shared" si="34"/>
        <v>9.7087378640776691E-3</v>
      </c>
      <c r="AB256" s="46">
        <f t="shared" si="37"/>
        <v>0</v>
      </c>
      <c r="AD256" s="46">
        <f t="shared" si="35"/>
        <v>3.2362459546925564E-3</v>
      </c>
    </row>
    <row r="257" spans="1:30" outlineLevel="1">
      <c r="A257" t="s">
        <v>429</v>
      </c>
      <c r="B257" t="s">
        <v>430</v>
      </c>
      <c r="C257" s="69"/>
      <c r="D257" s="32" t="s">
        <v>430</v>
      </c>
      <c r="E257" s="69"/>
      <c r="F257" s="61">
        <v>4.5</v>
      </c>
      <c r="G257" s="32">
        <f t="shared" si="29"/>
        <v>4.5</v>
      </c>
      <c r="H257" s="69"/>
      <c r="I257" s="32" t="s">
        <v>430</v>
      </c>
      <c r="J257" s="69"/>
      <c r="K257" s="32">
        <v>4.5</v>
      </c>
      <c r="L257" s="32">
        <f t="shared" si="30"/>
        <v>4.5</v>
      </c>
      <c r="M257" s="69"/>
      <c r="N257" s="32" t="s">
        <v>430</v>
      </c>
      <c r="O257" s="69"/>
      <c r="P257" s="32">
        <v>4.5</v>
      </c>
      <c r="Q257" s="32">
        <f t="shared" si="31"/>
        <v>4.5</v>
      </c>
      <c r="R257" s="16">
        <f t="shared" si="32"/>
        <v>4.5</v>
      </c>
      <c r="T257" s="46">
        <f t="shared" si="36"/>
        <v>2.3982110624520007E-5</v>
      </c>
      <c r="V257" s="23">
        <f>+claims!D257</f>
        <v>0</v>
      </c>
      <c r="W257" s="23">
        <f>+claims!E257</f>
        <v>0</v>
      </c>
      <c r="X257" s="23">
        <f>+claims!F257</f>
        <v>0</v>
      </c>
      <c r="Z257" s="46">
        <f t="shared" si="33"/>
        <v>0</v>
      </c>
      <c r="AA257" s="46">
        <f t="shared" si="34"/>
        <v>0</v>
      </c>
      <c r="AB257" s="46">
        <f t="shared" si="37"/>
        <v>0</v>
      </c>
      <c r="AD257" s="46">
        <f t="shared" si="35"/>
        <v>0</v>
      </c>
    </row>
    <row r="258" spans="1:30" outlineLevel="1">
      <c r="A258" s="42" t="s">
        <v>563</v>
      </c>
      <c r="B258" s="42" t="s">
        <v>564</v>
      </c>
      <c r="C258" s="69"/>
      <c r="D258" s="32" t="s">
        <v>564</v>
      </c>
      <c r="E258" s="69"/>
      <c r="F258" s="44">
        <v>18</v>
      </c>
      <c r="G258" s="32">
        <f t="shared" si="29"/>
        <v>18</v>
      </c>
      <c r="H258" s="69"/>
      <c r="I258" s="32" t="s">
        <v>564</v>
      </c>
      <c r="J258" s="69"/>
      <c r="K258" s="32">
        <v>18</v>
      </c>
      <c r="L258" s="32">
        <f t="shared" si="30"/>
        <v>18</v>
      </c>
      <c r="M258" s="69"/>
      <c r="N258" s="32" t="s">
        <v>564</v>
      </c>
      <c r="O258" s="69"/>
      <c r="P258" s="32">
        <v>18</v>
      </c>
      <c r="Q258" s="32">
        <f t="shared" si="31"/>
        <v>18</v>
      </c>
      <c r="R258" s="16">
        <f t="shared" si="32"/>
        <v>18</v>
      </c>
      <c r="T258" s="46">
        <f t="shared" si="36"/>
        <v>9.5928442498080028E-5</v>
      </c>
      <c r="V258" s="23">
        <f>+claims!D258</f>
        <v>0</v>
      </c>
      <c r="W258" s="23">
        <f>+claims!E258</f>
        <v>0</v>
      </c>
      <c r="X258" s="23">
        <f>+claims!F258</f>
        <v>0</v>
      </c>
      <c r="Z258" s="46">
        <f t="shared" si="33"/>
        <v>0</v>
      </c>
      <c r="AA258" s="46">
        <f t="shared" si="34"/>
        <v>0</v>
      </c>
      <c r="AB258" s="46">
        <f t="shared" si="37"/>
        <v>0</v>
      </c>
      <c r="AD258" s="46">
        <f t="shared" si="35"/>
        <v>0</v>
      </c>
    </row>
    <row r="259" spans="1:30" outlineLevel="1">
      <c r="A259" t="s">
        <v>431</v>
      </c>
      <c r="B259" t="s">
        <v>432</v>
      </c>
      <c r="C259" s="69"/>
      <c r="D259" s="32" t="s">
        <v>432</v>
      </c>
      <c r="E259" s="69"/>
      <c r="F259" s="61">
        <v>8</v>
      </c>
      <c r="G259" s="32">
        <f t="shared" si="29"/>
        <v>8</v>
      </c>
      <c r="H259" s="69"/>
      <c r="I259" s="32" t="s">
        <v>432</v>
      </c>
      <c r="J259" s="69"/>
      <c r="K259" s="32">
        <v>8</v>
      </c>
      <c r="L259" s="32">
        <f t="shared" si="30"/>
        <v>8</v>
      </c>
      <c r="M259" s="69"/>
      <c r="N259" s="32" t="s">
        <v>432</v>
      </c>
      <c r="O259" s="69"/>
      <c r="P259" s="32">
        <v>8</v>
      </c>
      <c r="Q259" s="32">
        <f t="shared" si="31"/>
        <v>8</v>
      </c>
      <c r="R259" s="16">
        <f t="shared" si="32"/>
        <v>8</v>
      </c>
      <c r="T259" s="46">
        <f t="shared" si="36"/>
        <v>4.2634863332480008E-5</v>
      </c>
      <c r="V259" s="23">
        <f>+claims!D259</f>
        <v>0</v>
      </c>
      <c r="W259" s="23">
        <f>+claims!E259</f>
        <v>0</v>
      </c>
      <c r="X259" s="23">
        <f>+claims!F259</f>
        <v>0</v>
      </c>
      <c r="Z259" s="46">
        <f t="shared" si="33"/>
        <v>0</v>
      </c>
      <c r="AA259" s="46">
        <f t="shared" si="34"/>
        <v>0</v>
      </c>
      <c r="AB259" s="46">
        <f t="shared" si="37"/>
        <v>0</v>
      </c>
      <c r="AD259" s="46">
        <f t="shared" si="35"/>
        <v>0</v>
      </c>
    </row>
    <row r="260" spans="1:30" outlineLevel="1">
      <c r="A260" t="s">
        <v>433</v>
      </c>
      <c r="B260" t="s">
        <v>434</v>
      </c>
      <c r="C260" s="69"/>
      <c r="D260" s="32" t="s">
        <v>434</v>
      </c>
      <c r="E260" s="69"/>
      <c r="F260" s="61">
        <v>8</v>
      </c>
      <c r="G260" s="32">
        <f t="shared" si="29"/>
        <v>8</v>
      </c>
      <c r="H260" s="69"/>
      <c r="I260" s="32" t="s">
        <v>434</v>
      </c>
      <c r="J260" s="69"/>
      <c r="K260" s="32">
        <v>9</v>
      </c>
      <c r="L260" s="32">
        <f t="shared" si="30"/>
        <v>9</v>
      </c>
      <c r="M260" s="69"/>
      <c r="N260" s="32" t="s">
        <v>434</v>
      </c>
      <c r="O260" s="69"/>
      <c r="P260" s="32">
        <v>9</v>
      </c>
      <c r="Q260" s="32">
        <f t="shared" si="31"/>
        <v>9</v>
      </c>
      <c r="R260" s="16">
        <f t="shared" si="32"/>
        <v>8.8333333333333339</v>
      </c>
      <c r="T260" s="46">
        <f t="shared" si="36"/>
        <v>4.7075994929613345E-5</v>
      </c>
      <c r="V260" s="23">
        <f>+claims!D260</f>
        <v>0</v>
      </c>
      <c r="W260" s="23">
        <f>+claims!E260</f>
        <v>0</v>
      </c>
      <c r="X260" s="23">
        <f>+claims!F260</f>
        <v>0</v>
      </c>
      <c r="Z260" s="46">
        <f t="shared" si="33"/>
        <v>0</v>
      </c>
      <c r="AA260" s="46">
        <f t="shared" si="34"/>
        <v>0</v>
      </c>
      <c r="AB260" s="46">
        <f t="shared" si="37"/>
        <v>0</v>
      </c>
      <c r="AD260" s="46">
        <f t="shared" si="35"/>
        <v>0</v>
      </c>
    </row>
    <row r="261" spans="1:30" s="44" customFormat="1">
      <c r="B261" s="44" t="s">
        <v>478</v>
      </c>
      <c r="C261" s="32">
        <f t="shared" ref="C261:R261" si="38">SUBTOTAL(9,C139:C260)</f>
        <v>0</v>
      </c>
      <c r="D261" s="32">
        <f t="shared" si="38"/>
        <v>0</v>
      </c>
      <c r="E261" s="32">
        <f t="shared" si="38"/>
        <v>0</v>
      </c>
      <c r="F261" s="32">
        <f t="shared" si="38"/>
        <v>6104.5</v>
      </c>
      <c r="G261" s="32">
        <f t="shared" si="38"/>
        <v>6104.5</v>
      </c>
      <c r="H261" s="32">
        <f t="shared" si="38"/>
        <v>0</v>
      </c>
      <c r="I261" s="32">
        <f t="shared" si="38"/>
        <v>0</v>
      </c>
      <c r="J261" s="32">
        <f t="shared" si="38"/>
        <v>0</v>
      </c>
      <c r="K261" s="32">
        <f t="shared" si="38"/>
        <v>6041.5</v>
      </c>
      <c r="L261" s="32">
        <f t="shared" si="38"/>
        <v>6041.5</v>
      </c>
      <c r="M261" s="62">
        <f t="shared" si="38"/>
        <v>0</v>
      </c>
      <c r="N261" s="62">
        <f t="shared" si="38"/>
        <v>0</v>
      </c>
      <c r="O261" s="62">
        <f t="shared" si="38"/>
        <v>0</v>
      </c>
      <c r="P261" s="62">
        <f t="shared" si="38"/>
        <v>5966</v>
      </c>
      <c r="Q261" s="32">
        <f t="shared" si="38"/>
        <v>5966</v>
      </c>
      <c r="R261" s="32">
        <f t="shared" si="38"/>
        <v>6014.2499999999964</v>
      </c>
      <c r="T261" s="33">
        <f>SUBTOTAL(9,T139:T260)</f>
        <v>3.2052090849670992E-2</v>
      </c>
      <c r="V261" s="34">
        <f>SUBTOTAL(9,V139:V260)</f>
        <v>107</v>
      </c>
      <c r="W261" s="34">
        <f>SUBTOTAL(9,W139:W260)</f>
        <v>79</v>
      </c>
      <c r="X261" s="34">
        <f>SUBTOTAL(9,X139:X260)</f>
        <v>93</v>
      </c>
      <c r="Z261" s="46">
        <f t="shared" ref="Z261" si="39">IF(G261&gt;100,IF(V261&lt;1,0,+V261/G261),IF(V261&lt;1,0,+V261/100))</f>
        <v>1.7528053075599966E-2</v>
      </c>
      <c r="AA261" s="46">
        <f t="shared" ref="AA261" si="40">IF(L261&gt;100,IF(W261&lt;1,0,+W261/L261),IF(W261&lt;1,0,+W261/100))</f>
        <v>1.3076222792352892E-2</v>
      </c>
      <c r="AB261" s="46">
        <f t="shared" si="37"/>
        <v>1.5588333892054978E-2</v>
      </c>
      <c r="AD261" s="46">
        <f t="shared" ref="AD261" si="41">(+Z261+(AA261*2)+(AB261*3))/6</f>
        <v>1.5074250056078447E-2</v>
      </c>
    </row>
    <row r="262" spans="1:30" ht="6" customHeight="1">
      <c r="C262" s="32"/>
      <c r="D262" s="32"/>
      <c r="E262" s="32"/>
      <c r="F262" s="32"/>
      <c r="G262" s="40"/>
      <c r="H262" s="32"/>
      <c r="I262" s="32"/>
      <c r="J262" s="32"/>
      <c r="K262" s="32"/>
      <c r="L262" s="40"/>
      <c r="M262" s="32"/>
      <c r="N262" s="32"/>
      <c r="O262" s="32"/>
      <c r="P262" s="32"/>
      <c r="Q262" s="40"/>
      <c r="R262" s="16"/>
      <c r="V262" s="23"/>
      <c r="W262" s="23"/>
      <c r="X262" s="23"/>
    </row>
    <row r="263" spans="1:30" s="44" customFormat="1" ht="13.5" thickBot="1">
      <c r="C263" s="32">
        <f t="shared" ref="C263:R263" si="42">SUBTOTAL(9,C4:C262)</f>
        <v>187780.3</v>
      </c>
      <c r="D263" s="32">
        <f t="shared" si="42"/>
        <v>187566.80000000005</v>
      </c>
      <c r="E263" s="32">
        <f t="shared" si="42"/>
        <v>186935.29999999996</v>
      </c>
      <c r="F263" s="32">
        <f t="shared" si="42"/>
        <v>180205.19999999995</v>
      </c>
      <c r="G263" s="32">
        <f t="shared" si="42"/>
        <v>190968.5</v>
      </c>
      <c r="H263" s="32">
        <f t="shared" si="42"/>
        <v>182240.49999999994</v>
      </c>
      <c r="I263" s="32">
        <f t="shared" si="42"/>
        <v>180930.49999999991</v>
      </c>
      <c r="J263" s="32">
        <f t="shared" si="42"/>
        <v>181526.19999999995</v>
      </c>
      <c r="K263" s="32">
        <f t="shared" si="42"/>
        <v>178678.9</v>
      </c>
      <c r="L263" s="32">
        <f t="shared" si="42"/>
        <v>186114.50000000003</v>
      </c>
      <c r="M263" s="62">
        <f t="shared" si="42"/>
        <v>183106.89999999991</v>
      </c>
      <c r="N263" s="62">
        <f t="shared" si="42"/>
        <v>182387.59999999998</v>
      </c>
      <c r="O263" s="62">
        <f t="shared" si="42"/>
        <v>183675.6</v>
      </c>
      <c r="P263" s="62">
        <f t="shared" si="42"/>
        <v>180174.13000000003</v>
      </c>
      <c r="Q263" s="32">
        <f t="shared" si="42"/>
        <v>187547.2300000001</v>
      </c>
      <c r="R263" s="35">
        <f t="shared" si="42"/>
        <v>187639.86500000002</v>
      </c>
      <c r="T263" s="39">
        <f>SUBTOTAL(9,T4:T262)</f>
        <v>1.0000000000000002</v>
      </c>
      <c r="V263" s="36">
        <f>SUBTOTAL(9,V4:V262)</f>
        <v>6498</v>
      </c>
      <c r="W263" s="36">
        <f>SUBTOTAL(9,W4:W262)</f>
        <v>6060</v>
      </c>
      <c r="X263" s="36">
        <f>SUBTOTAL(9,X4:X262)</f>
        <v>6062</v>
      </c>
      <c r="Z263" s="33">
        <f t="shared" ref="Z263" si="43">IF(G263&gt;100,IF(V263&lt;1,0,+V263/G263),IF(V263&lt;1,0,+V263/100))</f>
        <v>3.402655411756389E-2</v>
      </c>
      <c r="AA263" s="33">
        <f>IF(L263&gt;100,IF(W263&lt;1,0,+W263/L263),IF(W263&lt;1,0,+W263/100))</f>
        <v>3.2560601135322609E-2</v>
      </c>
      <c r="AB263" s="33">
        <f>IF(Q263&gt;100,IF(X263&lt;1,0,+X263/Q263),IF(X263&lt;1,0,+X263/100))</f>
        <v>3.2322524838143421E-2</v>
      </c>
      <c r="AD263" s="33">
        <f>(+Z263+(AA263*2)+(AB263*3))/6</f>
        <v>3.2685888483773233E-2</v>
      </c>
    </row>
    <row r="264" spans="1:30" ht="13.5" thickTop="1"/>
    <row r="265" spans="1:30">
      <c r="H265" s="32"/>
      <c r="M265" s="63"/>
      <c r="N265" s="63"/>
      <c r="O265" s="63"/>
      <c r="P265" s="63"/>
    </row>
    <row r="266" spans="1:30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49"/>
      <c r="N266" s="49"/>
      <c r="O266" s="49"/>
      <c r="P266" s="49"/>
      <c r="Q266" s="32"/>
    </row>
    <row r="267" spans="1:30">
      <c r="C267" s="32"/>
      <c r="D267" s="32"/>
      <c r="E267" s="32"/>
      <c r="F267" s="32"/>
      <c r="H267" s="32"/>
      <c r="I267" s="32"/>
      <c r="J267" s="32"/>
      <c r="K267" s="32"/>
      <c r="M267" s="32"/>
      <c r="N267" s="32"/>
      <c r="O267" s="32"/>
      <c r="P267" s="32"/>
    </row>
    <row r="268" spans="1:30">
      <c r="C268" s="32"/>
      <c r="M268" s="32"/>
      <c r="N268" s="32"/>
      <c r="O268" s="32"/>
      <c r="P268" s="32"/>
    </row>
    <row r="269" spans="1:30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1:30">
      <c r="C270" s="32"/>
      <c r="D270" s="32"/>
      <c r="E270" s="32"/>
      <c r="F270" s="32"/>
      <c r="P270" s="32"/>
    </row>
    <row r="272" spans="1:30">
      <c r="M272" s="32"/>
      <c r="N272" s="32"/>
      <c r="O272" s="32"/>
      <c r="P272" s="32"/>
    </row>
  </sheetData>
  <phoneticPr fontId="7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2021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276"/>
  <sheetViews>
    <sheetView zoomScaleNormal="100" workbookViewId="0">
      <pane xSplit="1" ySplit="3" topLeftCell="B77" activePane="bottomRight" state="frozen"/>
      <selection activeCell="D52" sqref="D52"/>
      <selection pane="topRight" activeCell="D52" sqref="D52"/>
      <selection pane="bottomLeft" activeCell="D52" sqref="D52"/>
      <selection pane="bottomRight" activeCell="L89" sqref="L89"/>
    </sheetView>
  </sheetViews>
  <sheetFormatPr defaultRowHeight="12.75" outlineLevelRow="1"/>
  <cols>
    <col min="1" max="1" width="5.28515625" customWidth="1"/>
    <col min="2" max="2" width="19.85546875" customWidth="1"/>
    <col min="3" max="3" width="2.140625" customWidth="1"/>
    <col min="4" max="4" width="8.140625" style="44" customWidth="1"/>
    <col min="5" max="6" width="8.5703125" style="44" bestFit="1" customWidth="1"/>
    <col min="7" max="7" width="9" hidden="1" customWidth="1"/>
    <col min="8" max="8" width="2.5703125" customWidth="1"/>
    <col min="9" max="9" width="10" customWidth="1"/>
    <col min="11" max="11" width="9.28515625" customWidth="1"/>
    <col min="13" max="13" width="7.7109375" customWidth="1"/>
    <col min="14" max="14" width="1" customWidth="1"/>
    <col min="15" max="15" width="1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</cols>
  <sheetData>
    <row r="1" spans="1:29">
      <c r="H1" s="1"/>
      <c r="I1" s="1" t="s">
        <v>437</v>
      </c>
      <c r="J1" s="1"/>
      <c r="K1" s="1"/>
      <c r="L1" s="1" t="s">
        <v>472</v>
      </c>
      <c r="M1" s="1"/>
      <c r="N1" s="1"/>
      <c r="O1" s="1"/>
      <c r="P1" s="1" t="s">
        <v>438</v>
      </c>
      <c r="R1" s="1"/>
      <c r="T1" s="1" t="s">
        <v>439</v>
      </c>
      <c r="X1" s="1" t="s">
        <v>440</v>
      </c>
    </row>
    <row r="2" spans="1:29">
      <c r="A2" s="19" t="s">
        <v>455</v>
      </c>
      <c r="B2" s="19"/>
      <c r="D2" s="1" t="s">
        <v>566</v>
      </c>
      <c r="E2" s="1" t="s">
        <v>570</v>
      </c>
      <c r="F2" s="1" t="s">
        <v>574</v>
      </c>
      <c r="G2" s="1"/>
      <c r="H2" s="1"/>
      <c r="I2" s="1" t="s">
        <v>436</v>
      </c>
      <c r="J2" s="1" t="s">
        <v>441</v>
      </c>
      <c r="K2" s="1" t="s">
        <v>2</v>
      </c>
      <c r="L2" s="1" t="s">
        <v>436</v>
      </c>
      <c r="M2" s="1" t="s">
        <v>449</v>
      </c>
      <c r="N2" s="1"/>
      <c r="O2" s="1"/>
      <c r="P2" s="1" t="s">
        <v>436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29">
      <c r="A3" s="11" t="s">
        <v>453</v>
      </c>
      <c r="B3" s="11" t="s">
        <v>454</v>
      </c>
      <c r="C3" s="11"/>
      <c r="D3" s="11" t="s">
        <v>443</v>
      </c>
      <c r="E3" s="11" t="s">
        <v>443</v>
      </c>
      <c r="F3" s="11" t="s">
        <v>443</v>
      </c>
      <c r="G3" s="11" t="s">
        <v>462</v>
      </c>
      <c r="H3" s="11"/>
      <c r="I3" s="11" t="s">
        <v>443</v>
      </c>
      <c r="J3" s="11" t="s">
        <v>444</v>
      </c>
      <c r="K3" s="11" t="s">
        <v>471</v>
      </c>
      <c r="L3" s="11" t="s">
        <v>443</v>
      </c>
      <c r="M3" s="11" t="s">
        <v>450</v>
      </c>
      <c r="N3" s="11"/>
      <c r="O3" s="11"/>
      <c r="P3" s="11" t="s">
        <v>443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445</v>
      </c>
      <c r="Y3" s="11"/>
      <c r="Z3" s="11" t="s">
        <v>446</v>
      </c>
      <c r="AA3" s="11"/>
      <c r="AB3" s="11"/>
      <c r="AC3" s="11"/>
    </row>
    <row r="4" spans="1:29" ht="12.75" customHeight="1">
      <c r="I4" s="6"/>
      <c r="J4" s="6"/>
      <c r="K4" s="6"/>
      <c r="L4" s="6"/>
      <c r="M4" s="6"/>
      <c r="N4" s="6"/>
      <c r="P4" s="6"/>
    </row>
    <row r="5" spans="1:29">
      <c r="A5" t="s">
        <v>7</v>
      </c>
      <c r="B5" t="s">
        <v>510</v>
      </c>
      <c r="D5" s="34">
        <v>0</v>
      </c>
      <c r="E5" s="34">
        <v>1</v>
      </c>
      <c r="F5" s="34">
        <v>1</v>
      </c>
      <c r="G5">
        <f t="shared" ref="G5:G55" si="0">SUM(D5:F5)</f>
        <v>2</v>
      </c>
      <c r="I5" s="22">
        <f>AVERAGE(D5:F5)</f>
        <v>0.66666666666666663</v>
      </c>
      <c r="J5" s="6">
        <f>+IFR!AD5</f>
        <v>1.6165233766153493E-3</v>
      </c>
      <c r="K5" s="14">
        <f t="shared" ref="K5:K36" si="1">IF(+J5&lt;$E$266,$I$266,IF(J5&gt;$E$268,$I$268,$I$267))</f>
        <v>0.95</v>
      </c>
      <c r="L5" s="22">
        <f>+I5*K5</f>
        <v>0.6333333333333333</v>
      </c>
      <c r="M5" s="14">
        <v>1</v>
      </c>
      <c r="N5" s="14">
        <v>1</v>
      </c>
      <c r="P5" s="22">
        <f>+L5*M5*N5</f>
        <v>0.6333333333333333</v>
      </c>
      <c r="R5" s="3">
        <f t="shared" ref="R5:R36" si="2">+P5/$P$263</f>
        <v>1.0275324619136993E-4</v>
      </c>
      <c r="T5" s="5">
        <f>+R5*(assessment!$J$271*assessment!$E$3)</f>
        <v>793.4437823469932</v>
      </c>
      <c r="V5" s="6">
        <f>+T5/payroll!F5</f>
        <v>2.7719444189426851E-5</v>
      </c>
      <c r="X5" s="5">
        <f>IF(V5&lt;$X$2,T5, +payroll!F5 * $X$2)</f>
        <v>793.4437823469932</v>
      </c>
      <c r="Z5" s="5">
        <f t="shared" ref="Z5:Z68" si="3">+T5-X5</f>
        <v>0</v>
      </c>
      <c r="AB5">
        <f t="shared" ref="AB5:AB68" si="4">+X5/T5</f>
        <v>1</v>
      </c>
    </row>
    <row r="6" spans="1:29">
      <c r="A6" t="s">
        <v>8</v>
      </c>
      <c r="B6" t="s">
        <v>511</v>
      </c>
      <c r="D6" s="34">
        <v>0</v>
      </c>
      <c r="E6" s="34">
        <v>1</v>
      </c>
      <c r="F6" s="34">
        <v>0</v>
      </c>
      <c r="G6">
        <f t="shared" si="0"/>
        <v>1</v>
      </c>
      <c r="I6" s="22">
        <f t="shared" ref="I6:I55" si="5">AVERAGE(D6:F6)</f>
        <v>0.33333333333333331</v>
      </c>
      <c r="J6" s="46">
        <f>+IFR!AD6</f>
        <v>4.6072333563695E-4</v>
      </c>
      <c r="K6" s="14">
        <f t="shared" si="1"/>
        <v>0.95</v>
      </c>
      <c r="L6" s="22">
        <f t="shared" ref="L6:L69" si="6">+I6*K6</f>
        <v>0.31666666666666665</v>
      </c>
      <c r="M6" s="14">
        <v>1</v>
      </c>
      <c r="N6" s="14">
        <v>1</v>
      </c>
      <c r="P6" s="22">
        <f t="shared" ref="P6:P69" si="7">+L6*M6*N6</f>
        <v>0.31666666666666665</v>
      </c>
      <c r="R6" s="45">
        <f t="shared" si="2"/>
        <v>5.1376623095684963E-5</v>
      </c>
      <c r="T6" s="5">
        <f>+R6*(assessment!$J$271*assessment!$E$3)</f>
        <v>396.7218911734966</v>
      </c>
      <c r="V6" s="46">
        <f>+T6/payroll!F6</f>
        <v>1.2263852302532674E-5</v>
      </c>
      <c r="X6" s="5">
        <f>IF(V6&lt;$X$2,T6, +payroll!F6 * $X$2)</f>
        <v>396.7218911734966</v>
      </c>
      <c r="Z6" s="5">
        <f t="shared" si="3"/>
        <v>0</v>
      </c>
      <c r="AB6" s="42">
        <f t="shared" si="4"/>
        <v>1</v>
      </c>
    </row>
    <row r="7" spans="1:29">
      <c r="A7" t="s">
        <v>9</v>
      </c>
      <c r="B7" t="s">
        <v>10</v>
      </c>
      <c r="D7" s="34">
        <v>0</v>
      </c>
      <c r="E7" s="34">
        <v>1</v>
      </c>
      <c r="F7" s="34">
        <v>1</v>
      </c>
      <c r="G7">
        <f t="shared" si="0"/>
        <v>2</v>
      </c>
      <c r="I7" s="22">
        <f t="shared" si="5"/>
        <v>0.66666666666666663</v>
      </c>
      <c r="J7" s="46">
        <f>+IFR!AD7</f>
        <v>2.0507103652921909E-3</v>
      </c>
      <c r="K7" s="14">
        <f t="shared" si="1"/>
        <v>0.95</v>
      </c>
      <c r="L7" s="22">
        <f t="shared" si="6"/>
        <v>0.6333333333333333</v>
      </c>
      <c r="M7" s="14">
        <v>1</v>
      </c>
      <c r="N7" s="14">
        <v>1</v>
      </c>
      <c r="P7" s="22">
        <f t="shared" si="7"/>
        <v>0.6333333333333333</v>
      </c>
      <c r="R7" s="45">
        <f t="shared" si="2"/>
        <v>1.0275324619136993E-4</v>
      </c>
      <c r="T7" s="5">
        <f>+R7*(assessment!$J$271*assessment!$E$3)</f>
        <v>793.4437823469932</v>
      </c>
      <c r="V7" s="46">
        <f>+T7/payroll!F7</f>
        <v>2.8268594747581168E-5</v>
      </c>
      <c r="X7" s="5">
        <f>IF(V7&lt;$X$2,T7, +payroll!F7 * $X$2)</f>
        <v>793.4437823469932</v>
      </c>
      <c r="Z7" s="5">
        <f t="shared" si="3"/>
        <v>0</v>
      </c>
      <c r="AB7" s="42">
        <f t="shared" si="4"/>
        <v>1</v>
      </c>
    </row>
    <row r="8" spans="1:29">
      <c r="A8" t="s">
        <v>11</v>
      </c>
      <c r="B8" t="s">
        <v>12</v>
      </c>
      <c r="D8" s="34">
        <v>0</v>
      </c>
      <c r="E8" s="34">
        <v>0</v>
      </c>
      <c r="F8" s="34">
        <v>0</v>
      </c>
      <c r="G8">
        <f t="shared" si="0"/>
        <v>0</v>
      </c>
      <c r="I8" s="22">
        <f t="shared" si="5"/>
        <v>0</v>
      </c>
      <c r="J8" s="46">
        <f>+IFR!AD8</f>
        <v>0</v>
      </c>
      <c r="K8" s="14">
        <f t="shared" si="1"/>
        <v>0.95</v>
      </c>
      <c r="L8" s="22">
        <f t="shared" si="6"/>
        <v>0</v>
      </c>
      <c r="M8" s="14">
        <v>1</v>
      </c>
      <c r="N8" s="14">
        <v>1</v>
      </c>
      <c r="P8" s="22">
        <f t="shared" si="7"/>
        <v>0</v>
      </c>
      <c r="R8" s="45">
        <f t="shared" si="2"/>
        <v>0</v>
      </c>
      <c r="T8" s="5">
        <f>+R8*(assessment!$J$271*assessment!$E$3)</f>
        <v>0</v>
      </c>
      <c r="V8" s="46">
        <f>+T8/payroll!F8</f>
        <v>0</v>
      </c>
      <c r="X8" s="5">
        <f>IF(V8&lt;$X$2,T8, +payroll!F8 * $X$2)</f>
        <v>0</v>
      </c>
      <c r="Z8" s="5">
        <f t="shared" si="3"/>
        <v>0</v>
      </c>
      <c r="AB8" s="42" t="e">
        <f t="shared" si="4"/>
        <v>#DIV/0!</v>
      </c>
    </row>
    <row r="9" spans="1:29">
      <c r="A9" t="s">
        <v>13</v>
      </c>
      <c r="B9" t="s">
        <v>14</v>
      </c>
      <c r="D9" s="34">
        <v>0</v>
      </c>
      <c r="E9" s="34">
        <v>0</v>
      </c>
      <c r="F9" s="34">
        <v>0</v>
      </c>
      <c r="G9">
        <f t="shared" si="0"/>
        <v>0</v>
      </c>
      <c r="I9" s="22">
        <f t="shared" si="5"/>
        <v>0</v>
      </c>
      <c r="J9" s="46">
        <f>+IFR!AD9</f>
        <v>0</v>
      </c>
      <c r="K9" s="14">
        <f t="shared" si="1"/>
        <v>0.95</v>
      </c>
      <c r="L9" s="22">
        <f t="shared" si="6"/>
        <v>0</v>
      </c>
      <c r="M9" s="14">
        <v>1</v>
      </c>
      <c r="N9" s="14">
        <v>1</v>
      </c>
      <c r="P9" s="22">
        <f t="shared" si="7"/>
        <v>0</v>
      </c>
      <c r="R9" s="45">
        <f t="shared" si="2"/>
        <v>0</v>
      </c>
      <c r="T9" s="5">
        <f>+R9*(assessment!$J$271*assessment!$E$3)</f>
        <v>0</v>
      </c>
      <c r="V9" s="46">
        <f>+T9/payroll!F9</f>
        <v>0</v>
      </c>
      <c r="X9" s="5">
        <f>IF(V9&lt;$X$2,T9, +payroll!F9 * $X$2)</f>
        <v>0</v>
      </c>
      <c r="Z9" s="5">
        <f t="shared" si="3"/>
        <v>0</v>
      </c>
      <c r="AB9" s="42" t="e">
        <f t="shared" si="4"/>
        <v>#DIV/0!</v>
      </c>
    </row>
    <row r="10" spans="1:29">
      <c r="A10" t="s">
        <v>15</v>
      </c>
      <c r="B10" t="s">
        <v>16</v>
      </c>
      <c r="D10" s="34">
        <v>0</v>
      </c>
      <c r="E10" s="34">
        <v>0</v>
      </c>
      <c r="F10" s="34">
        <v>0</v>
      </c>
      <c r="G10">
        <f t="shared" si="0"/>
        <v>0</v>
      </c>
      <c r="I10" s="22">
        <f t="shared" si="5"/>
        <v>0</v>
      </c>
      <c r="J10" s="46">
        <f>+IFR!AD10</f>
        <v>0</v>
      </c>
      <c r="K10" s="14">
        <f t="shared" si="1"/>
        <v>0.95</v>
      </c>
      <c r="L10" s="22">
        <f t="shared" si="6"/>
        <v>0</v>
      </c>
      <c r="M10" s="14">
        <v>1</v>
      </c>
      <c r="N10" s="14">
        <v>1</v>
      </c>
      <c r="P10" s="22">
        <f t="shared" si="7"/>
        <v>0</v>
      </c>
      <c r="R10" s="45">
        <f t="shared" si="2"/>
        <v>0</v>
      </c>
      <c r="T10" s="5">
        <f>+R10*(assessment!$J$271*assessment!$E$3)</f>
        <v>0</v>
      </c>
      <c r="V10" s="46">
        <f>+T10/payroll!F10</f>
        <v>0</v>
      </c>
      <c r="X10" s="5">
        <f>IF(V10&lt;$X$2,T10, +payroll!F10 * $X$2)</f>
        <v>0</v>
      </c>
      <c r="Z10" s="5">
        <f t="shared" si="3"/>
        <v>0</v>
      </c>
      <c r="AB10" s="42" t="e">
        <f t="shared" si="4"/>
        <v>#DIV/0!</v>
      </c>
    </row>
    <row r="11" spans="1:29">
      <c r="A11" t="s">
        <v>17</v>
      </c>
      <c r="B11" t="s">
        <v>18</v>
      </c>
      <c r="D11" s="34">
        <v>0</v>
      </c>
      <c r="E11" s="34">
        <v>1</v>
      </c>
      <c r="F11" s="34">
        <v>0</v>
      </c>
      <c r="G11">
        <f t="shared" si="0"/>
        <v>1</v>
      </c>
      <c r="I11" s="22">
        <f t="shared" si="5"/>
        <v>0.33333333333333331</v>
      </c>
      <c r="J11" s="46">
        <f>+IFR!AD11</f>
        <v>3.3333333333333335E-3</v>
      </c>
      <c r="K11" s="14">
        <f t="shared" si="1"/>
        <v>0.95</v>
      </c>
      <c r="L11" s="22">
        <f t="shared" si="6"/>
        <v>0.31666666666666665</v>
      </c>
      <c r="M11" s="14">
        <v>1</v>
      </c>
      <c r="N11" s="14">
        <v>1</v>
      </c>
      <c r="P11" s="22">
        <f t="shared" si="7"/>
        <v>0.31666666666666665</v>
      </c>
      <c r="R11" s="45">
        <f t="shared" si="2"/>
        <v>5.1376623095684963E-5</v>
      </c>
      <c r="T11" s="5">
        <f>+R11*(assessment!$J$271*assessment!$E$3)</f>
        <v>396.7218911734966</v>
      </c>
      <c r="V11" s="46">
        <f>+T11/payroll!F11</f>
        <v>5.987649905697176E-5</v>
      </c>
      <c r="X11" s="5">
        <f>IF(V11&lt;$X$2,T11, +payroll!F11 * $X$2)</f>
        <v>396.7218911734966</v>
      </c>
      <c r="Z11" s="5">
        <f t="shared" si="3"/>
        <v>0</v>
      </c>
      <c r="AB11" s="42">
        <f t="shared" si="4"/>
        <v>1</v>
      </c>
    </row>
    <row r="12" spans="1:29">
      <c r="A12" t="s">
        <v>19</v>
      </c>
      <c r="B12" t="s">
        <v>20</v>
      </c>
      <c r="D12" s="34">
        <v>0</v>
      </c>
      <c r="E12" s="34">
        <v>0</v>
      </c>
      <c r="F12" s="34">
        <v>0</v>
      </c>
      <c r="G12">
        <f t="shared" si="0"/>
        <v>0</v>
      </c>
      <c r="I12" s="22">
        <f t="shared" si="5"/>
        <v>0</v>
      </c>
      <c r="J12" s="46">
        <f>+IFR!AD12</f>
        <v>0</v>
      </c>
      <c r="K12" s="14">
        <f t="shared" si="1"/>
        <v>0.95</v>
      </c>
      <c r="L12" s="22">
        <f t="shared" si="6"/>
        <v>0</v>
      </c>
      <c r="M12" s="14">
        <v>1</v>
      </c>
      <c r="N12" s="14">
        <v>1</v>
      </c>
      <c r="P12" s="22">
        <f t="shared" si="7"/>
        <v>0</v>
      </c>
      <c r="R12" s="45">
        <f t="shared" si="2"/>
        <v>0</v>
      </c>
      <c r="T12" s="5">
        <f>+R12*(assessment!$J$271*assessment!$E$3)</f>
        <v>0</v>
      </c>
      <c r="V12" s="46">
        <f>+T12/payroll!F12</f>
        <v>0</v>
      </c>
      <c r="X12" s="5">
        <f>IF(V12&lt;$X$2,T12, +payroll!F12 * $X$2)</f>
        <v>0</v>
      </c>
      <c r="Z12" s="5">
        <f t="shared" si="3"/>
        <v>0</v>
      </c>
      <c r="AB12" s="42" t="e">
        <f t="shared" si="4"/>
        <v>#DIV/0!</v>
      </c>
    </row>
    <row r="13" spans="1:29">
      <c r="A13" t="s">
        <v>21</v>
      </c>
      <c r="B13" t="s">
        <v>22</v>
      </c>
      <c r="D13" s="34">
        <v>0</v>
      </c>
      <c r="E13" s="34">
        <v>0</v>
      </c>
      <c r="F13" s="34">
        <v>0</v>
      </c>
      <c r="G13">
        <f t="shared" si="0"/>
        <v>0</v>
      </c>
      <c r="I13" s="22">
        <f t="shared" si="5"/>
        <v>0</v>
      </c>
      <c r="J13" s="46">
        <f>+IFR!AD13</f>
        <v>0</v>
      </c>
      <c r="K13" s="14">
        <f t="shared" si="1"/>
        <v>0.95</v>
      </c>
      <c r="L13" s="22">
        <f t="shared" si="6"/>
        <v>0</v>
      </c>
      <c r="M13" s="14">
        <v>1</v>
      </c>
      <c r="N13" s="14">
        <v>1</v>
      </c>
      <c r="P13" s="22">
        <f t="shared" si="7"/>
        <v>0</v>
      </c>
      <c r="R13" s="45">
        <f t="shared" si="2"/>
        <v>0</v>
      </c>
      <c r="T13" s="5">
        <f>+R13*(assessment!$J$271*assessment!$E$3)</f>
        <v>0</v>
      </c>
      <c r="V13" s="46">
        <f>+T13/payroll!F13</f>
        <v>0</v>
      </c>
      <c r="X13" s="5">
        <f>IF(V13&lt;$X$2,T13, +payroll!F13 * $X$2)</f>
        <v>0</v>
      </c>
      <c r="Z13" s="5">
        <f t="shared" si="3"/>
        <v>0</v>
      </c>
      <c r="AB13" s="42" t="e">
        <f t="shared" si="4"/>
        <v>#DIV/0!</v>
      </c>
    </row>
    <row r="14" spans="1:29">
      <c r="A14" t="s">
        <v>23</v>
      </c>
      <c r="B14" t="s">
        <v>24</v>
      </c>
      <c r="D14" s="34">
        <v>3</v>
      </c>
      <c r="E14" s="34">
        <v>0</v>
      </c>
      <c r="F14" s="34">
        <v>4</v>
      </c>
      <c r="G14">
        <f t="shared" si="0"/>
        <v>7</v>
      </c>
      <c r="I14" s="22">
        <f t="shared" si="5"/>
        <v>2.3333333333333335</v>
      </c>
      <c r="J14" s="46">
        <f>+IFR!AD14</f>
        <v>1.1278210977898828E-2</v>
      </c>
      <c r="K14" s="14">
        <f t="shared" si="1"/>
        <v>0.95</v>
      </c>
      <c r="L14" s="22">
        <f t="shared" si="6"/>
        <v>2.2166666666666668</v>
      </c>
      <c r="M14" s="14">
        <v>1</v>
      </c>
      <c r="N14" s="14">
        <v>1</v>
      </c>
      <c r="P14" s="22">
        <f t="shared" si="7"/>
        <v>2.2166666666666668</v>
      </c>
      <c r="R14" s="45">
        <f t="shared" si="2"/>
        <v>3.5963636166979479E-4</v>
      </c>
      <c r="T14" s="5">
        <f>+R14*(assessment!$J$271*assessment!$E$3)</f>
        <v>2777.0532382144766</v>
      </c>
      <c r="V14" s="46">
        <f>+T14/payroll!F14</f>
        <v>1.570692010531628E-4</v>
      </c>
      <c r="X14" s="5">
        <f>IF(V14&lt;$X$2,T14, +payroll!F14 * $X$2)</f>
        <v>2777.0532382144766</v>
      </c>
      <c r="Z14" s="5">
        <f t="shared" si="3"/>
        <v>0</v>
      </c>
      <c r="AB14" s="42">
        <f t="shared" si="4"/>
        <v>1</v>
      </c>
    </row>
    <row r="15" spans="1:29">
      <c r="A15" t="s">
        <v>25</v>
      </c>
      <c r="B15" t="s">
        <v>26</v>
      </c>
      <c r="D15" s="34">
        <v>0</v>
      </c>
      <c r="E15" s="34">
        <v>0</v>
      </c>
      <c r="F15" s="34">
        <v>0</v>
      </c>
      <c r="G15" s="70">
        <v>0</v>
      </c>
      <c r="I15" s="22">
        <f t="shared" si="5"/>
        <v>0</v>
      </c>
      <c r="J15" s="46">
        <f>+IFR!AD15</f>
        <v>0</v>
      </c>
      <c r="K15" s="14">
        <f t="shared" si="1"/>
        <v>0.95</v>
      </c>
      <c r="L15" s="22">
        <f t="shared" si="6"/>
        <v>0</v>
      </c>
      <c r="M15" s="14">
        <v>1</v>
      </c>
      <c r="N15" s="14">
        <v>1</v>
      </c>
      <c r="P15" s="22">
        <f t="shared" si="7"/>
        <v>0</v>
      </c>
      <c r="R15" s="45">
        <f t="shared" si="2"/>
        <v>0</v>
      </c>
      <c r="T15" s="5">
        <f>+R15*(assessment!$J$271*assessment!$E$3)</f>
        <v>0</v>
      </c>
      <c r="V15" s="46">
        <f>+T15/payroll!F15</f>
        <v>0</v>
      </c>
      <c r="X15" s="5">
        <f>IF(V15&lt;$X$2,T15, +payroll!F15 * $X$2)</f>
        <v>0</v>
      </c>
      <c r="Z15" s="5">
        <f t="shared" si="3"/>
        <v>0</v>
      </c>
      <c r="AB15" s="42" t="e">
        <f t="shared" si="4"/>
        <v>#DIV/0!</v>
      </c>
    </row>
    <row r="16" spans="1:29">
      <c r="A16" t="s">
        <v>543</v>
      </c>
      <c r="B16" t="s">
        <v>569</v>
      </c>
      <c r="D16" s="34">
        <v>0</v>
      </c>
      <c r="E16" s="34">
        <v>0</v>
      </c>
      <c r="F16" s="34">
        <v>0</v>
      </c>
      <c r="G16">
        <f>SUM(D16:F16)</f>
        <v>0</v>
      </c>
      <c r="I16" s="22">
        <f>AVERAGE(D16:F16)</f>
        <v>0</v>
      </c>
      <c r="J16" s="46">
        <f>+IFR!AD16</f>
        <v>0</v>
      </c>
      <c r="K16" s="14">
        <f t="shared" si="1"/>
        <v>0.95</v>
      </c>
      <c r="L16" s="22">
        <f t="shared" si="6"/>
        <v>0</v>
      </c>
      <c r="M16" s="14">
        <v>1</v>
      </c>
      <c r="N16" s="14">
        <v>1</v>
      </c>
      <c r="P16" s="22">
        <f t="shared" si="7"/>
        <v>0</v>
      </c>
      <c r="R16" s="45">
        <f t="shared" si="2"/>
        <v>0</v>
      </c>
      <c r="T16" s="5">
        <f>+R16*(assessment!$J$271*assessment!$E$3)</f>
        <v>0</v>
      </c>
      <c r="V16" s="46">
        <f>+T16/payroll!F16</f>
        <v>0</v>
      </c>
      <c r="X16" s="5">
        <f>IF(V16&lt;$X$2,T16, +payroll!F16 * $X$2)</f>
        <v>0</v>
      </c>
      <c r="Z16" s="5">
        <f t="shared" si="3"/>
        <v>0</v>
      </c>
      <c r="AB16" s="42" t="e">
        <f t="shared" si="4"/>
        <v>#DIV/0!</v>
      </c>
    </row>
    <row r="17" spans="1:28">
      <c r="A17" t="s">
        <v>27</v>
      </c>
      <c r="B17" t="s">
        <v>512</v>
      </c>
      <c r="D17" s="34">
        <v>0</v>
      </c>
      <c r="E17" s="34">
        <v>0</v>
      </c>
      <c r="F17" s="34">
        <v>0</v>
      </c>
      <c r="G17">
        <f t="shared" si="0"/>
        <v>0</v>
      </c>
      <c r="I17" s="22">
        <f t="shared" si="5"/>
        <v>0</v>
      </c>
      <c r="J17" s="46">
        <f>+IFR!AD17</f>
        <v>0</v>
      </c>
      <c r="K17" s="14">
        <f t="shared" si="1"/>
        <v>0.95</v>
      </c>
      <c r="L17" s="22">
        <f t="shared" si="6"/>
        <v>0</v>
      </c>
      <c r="M17" s="14">
        <v>1</v>
      </c>
      <c r="N17" s="14">
        <v>1</v>
      </c>
      <c r="P17" s="22">
        <f t="shared" si="7"/>
        <v>0</v>
      </c>
      <c r="R17" s="45">
        <f t="shared" si="2"/>
        <v>0</v>
      </c>
      <c r="T17" s="5">
        <f>+R17*(assessment!$J$271*assessment!$E$3)</f>
        <v>0</v>
      </c>
      <c r="V17" s="46">
        <f>+T17/payroll!F17</f>
        <v>0</v>
      </c>
      <c r="X17" s="5">
        <f>IF(V17&lt;$X$2,T17, +payroll!F17 * $X$2)</f>
        <v>0</v>
      </c>
      <c r="Z17" s="5">
        <f t="shared" si="3"/>
        <v>0</v>
      </c>
      <c r="AB17" s="42" t="e">
        <f t="shared" si="4"/>
        <v>#DIV/0!</v>
      </c>
    </row>
    <row r="18" spans="1:28">
      <c r="A18" t="s">
        <v>28</v>
      </c>
      <c r="B18" t="s">
        <v>513</v>
      </c>
      <c r="D18" s="34">
        <v>0</v>
      </c>
      <c r="E18" s="34">
        <v>0</v>
      </c>
      <c r="F18" s="34">
        <v>0</v>
      </c>
      <c r="G18">
        <f t="shared" si="0"/>
        <v>0</v>
      </c>
      <c r="I18" s="22">
        <f t="shared" si="5"/>
        <v>0</v>
      </c>
      <c r="J18" s="46">
        <f>+IFR!AD18</f>
        <v>0</v>
      </c>
      <c r="K18" s="14">
        <f t="shared" si="1"/>
        <v>0.95</v>
      </c>
      <c r="L18" s="22">
        <f t="shared" si="6"/>
        <v>0</v>
      </c>
      <c r="M18" s="14">
        <v>1</v>
      </c>
      <c r="N18" s="14">
        <v>1</v>
      </c>
      <c r="P18" s="22">
        <f t="shared" si="7"/>
        <v>0</v>
      </c>
      <c r="R18" s="45">
        <f t="shared" si="2"/>
        <v>0</v>
      </c>
      <c r="T18" s="5">
        <f>+R18*(assessment!$J$271*assessment!$E$3)</f>
        <v>0</v>
      </c>
      <c r="V18" s="46">
        <f>+T18/payroll!F18</f>
        <v>0</v>
      </c>
      <c r="X18" s="5">
        <f>IF(V18&lt;$X$2,T18, +payroll!F18 * $X$2)</f>
        <v>0</v>
      </c>
      <c r="Z18" s="5">
        <f t="shared" si="3"/>
        <v>0</v>
      </c>
      <c r="AB18" s="42" t="e">
        <f t="shared" si="4"/>
        <v>#DIV/0!</v>
      </c>
    </row>
    <row r="19" spans="1:28">
      <c r="A19" t="s">
        <v>29</v>
      </c>
      <c r="B19" t="s">
        <v>514</v>
      </c>
      <c r="D19" s="34">
        <v>0</v>
      </c>
      <c r="E19" s="34">
        <v>0</v>
      </c>
      <c r="F19" s="34">
        <v>0</v>
      </c>
      <c r="G19">
        <f t="shared" si="0"/>
        <v>0</v>
      </c>
      <c r="I19" s="22">
        <f t="shared" si="5"/>
        <v>0</v>
      </c>
      <c r="J19" s="46">
        <f>+IFR!AD19</f>
        <v>0</v>
      </c>
      <c r="K19" s="14">
        <f t="shared" si="1"/>
        <v>0.95</v>
      </c>
      <c r="L19" s="22">
        <f t="shared" si="6"/>
        <v>0</v>
      </c>
      <c r="M19" s="14">
        <v>1</v>
      </c>
      <c r="N19" s="14">
        <v>1</v>
      </c>
      <c r="P19" s="22">
        <f t="shared" si="7"/>
        <v>0</v>
      </c>
      <c r="R19" s="45">
        <f t="shared" si="2"/>
        <v>0</v>
      </c>
      <c r="T19" s="5">
        <f>+R19*(assessment!$J$271*assessment!$E$3)</f>
        <v>0</v>
      </c>
      <c r="V19" s="46">
        <f>+T19/payroll!F19</f>
        <v>0</v>
      </c>
      <c r="X19" s="5">
        <f>IF(V19&lt;$X$2,T19, +payroll!F19 * $X$2)</f>
        <v>0</v>
      </c>
      <c r="Z19" s="5">
        <f t="shared" si="3"/>
        <v>0</v>
      </c>
      <c r="AB19" s="42" t="e">
        <f t="shared" si="4"/>
        <v>#DIV/0!</v>
      </c>
    </row>
    <row r="20" spans="1:28">
      <c r="A20" t="s">
        <v>30</v>
      </c>
      <c r="B20" t="s">
        <v>515</v>
      </c>
      <c r="D20" s="34">
        <v>0</v>
      </c>
      <c r="E20" s="34">
        <v>0</v>
      </c>
      <c r="F20" s="34">
        <v>0</v>
      </c>
      <c r="G20">
        <f t="shared" si="0"/>
        <v>0</v>
      </c>
      <c r="I20" s="22">
        <f t="shared" si="5"/>
        <v>0</v>
      </c>
      <c r="J20" s="46">
        <f>+IFR!AD20</f>
        <v>0</v>
      </c>
      <c r="K20" s="14">
        <f t="shared" si="1"/>
        <v>0.95</v>
      </c>
      <c r="L20" s="22">
        <f t="shared" si="6"/>
        <v>0</v>
      </c>
      <c r="M20" s="14">
        <v>1</v>
      </c>
      <c r="N20" s="14">
        <v>1</v>
      </c>
      <c r="P20" s="22">
        <f t="shared" si="7"/>
        <v>0</v>
      </c>
      <c r="R20" s="45">
        <f t="shared" si="2"/>
        <v>0</v>
      </c>
      <c r="T20" s="5">
        <f>+R20*(assessment!$J$271*assessment!$E$3)</f>
        <v>0</v>
      </c>
      <c r="V20" s="46">
        <f>+T20/payroll!F20</f>
        <v>0</v>
      </c>
      <c r="X20" s="5">
        <f>IF(V20&lt;$X$2,T20, +payroll!F20 * $X$2)</f>
        <v>0</v>
      </c>
      <c r="Z20" s="5">
        <f t="shared" si="3"/>
        <v>0</v>
      </c>
      <c r="AB20" s="42" t="e">
        <f t="shared" si="4"/>
        <v>#DIV/0!</v>
      </c>
    </row>
    <row r="21" spans="1:28">
      <c r="A21" t="s">
        <v>31</v>
      </c>
      <c r="B21" t="s">
        <v>516</v>
      </c>
      <c r="D21" s="34">
        <v>0</v>
      </c>
      <c r="E21" s="34">
        <v>0</v>
      </c>
      <c r="F21" s="34">
        <v>1</v>
      </c>
      <c r="G21">
        <f t="shared" si="0"/>
        <v>1</v>
      </c>
      <c r="I21" s="22">
        <f t="shared" si="5"/>
        <v>0.33333333333333331</v>
      </c>
      <c r="J21" s="46">
        <f>+IFR!AD21</f>
        <v>5.0000000000000001E-3</v>
      </c>
      <c r="K21" s="14">
        <f t="shared" si="1"/>
        <v>0.95</v>
      </c>
      <c r="L21" s="22">
        <f t="shared" si="6"/>
        <v>0.31666666666666665</v>
      </c>
      <c r="M21" s="14">
        <v>1</v>
      </c>
      <c r="N21" s="14">
        <v>1</v>
      </c>
      <c r="P21" s="22">
        <f t="shared" si="7"/>
        <v>0.31666666666666665</v>
      </c>
      <c r="R21" s="45">
        <f t="shared" si="2"/>
        <v>5.1376623095684963E-5</v>
      </c>
      <c r="T21" s="5">
        <f>+R21*(assessment!$J$271*assessment!$E$3)</f>
        <v>396.7218911734966</v>
      </c>
      <c r="V21" s="46">
        <f>+T21/payroll!F21</f>
        <v>6.9345761870872916E-5</v>
      </c>
      <c r="X21" s="5">
        <f>IF(V21&lt;$X$2,T21, +payroll!F21 * $X$2)</f>
        <v>396.7218911734966</v>
      </c>
      <c r="Z21" s="5">
        <f t="shared" si="3"/>
        <v>0</v>
      </c>
      <c r="AB21" s="42">
        <f t="shared" si="4"/>
        <v>1</v>
      </c>
    </row>
    <row r="22" spans="1:28">
      <c r="A22" t="s">
        <v>32</v>
      </c>
      <c r="B22" t="s">
        <v>517</v>
      </c>
      <c r="D22" s="34">
        <v>0</v>
      </c>
      <c r="E22" s="34">
        <v>0</v>
      </c>
      <c r="F22" s="34">
        <v>0</v>
      </c>
      <c r="G22">
        <f t="shared" si="0"/>
        <v>0</v>
      </c>
      <c r="I22" s="22">
        <f t="shared" si="5"/>
        <v>0</v>
      </c>
      <c r="J22" s="46">
        <f>+IFR!AD22</f>
        <v>0</v>
      </c>
      <c r="K22" s="14">
        <f t="shared" si="1"/>
        <v>0.95</v>
      </c>
      <c r="L22" s="22">
        <f t="shared" si="6"/>
        <v>0</v>
      </c>
      <c r="M22" s="14">
        <v>1</v>
      </c>
      <c r="N22" s="14">
        <v>1</v>
      </c>
      <c r="P22" s="22">
        <f t="shared" si="7"/>
        <v>0</v>
      </c>
      <c r="R22" s="45">
        <f t="shared" si="2"/>
        <v>0</v>
      </c>
      <c r="T22" s="5">
        <f>+R22*(assessment!$J$271*assessment!$E$3)</f>
        <v>0</v>
      </c>
      <c r="V22" s="46">
        <f>+T22/payroll!F22</f>
        <v>0</v>
      </c>
      <c r="X22" s="5">
        <f>IF(V22&lt;$X$2,T22, +payroll!F22 * $X$2)</f>
        <v>0</v>
      </c>
      <c r="Z22" s="5">
        <f t="shared" si="3"/>
        <v>0</v>
      </c>
      <c r="AB22" s="42" t="e">
        <f t="shared" si="4"/>
        <v>#DIV/0!</v>
      </c>
    </row>
    <row r="23" spans="1:28">
      <c r="A23" t="s">
        <v>33</v>
      </c>
      <c r="B23" t="s">
        <v>518</v>
      </c>
      <c r="D23" s="34">
        <v>0</v>
      </c>
      <c r="E23" s="34">
        <v>0</v>
      </c>
      <c r="F23" s="34">
        <v>0</v>
      </c>
      <c r="G23">
        <f t="shared" si="0"/>
        <v>0</v>
      </c>
      <c r="I23" s="22">
        <f t="shared" si="5"/>
        <v>0</v>
      </c>
      <c r="J23" s="46">
        <f>+IFR!AD23</f>
        <v>0</v>
      </c>
      <c r="K23" s="14">
        <f t="shared" si="1"/>
        <v>0.95</v>
      </c>
      <c r="L23" s="22">
        <f t="shared" si="6"/>
        <v>0</v>
      </c>
      <c r="M23" s="14">
        <v>1</v>
      </c>
      <c r="N23" s="14">
        <v>1</v>
      </c>
      <c r="P23" s="22">
        <f t="shared" si="7"/>
        <v>0</v>
      </c>
      <c r="R23" s="45">
        <f t="shared" si="2"/>
        <v>0</v>
      </c>
      <c r="T23" s="5">
        <f>+R23*(assessment!$J$271*assessment!$E$3)</f>
        <v>0</v>
      </c>
      <c r="V23" s="46">
        <f>+T23/payroll!F23</f>
        <v>0</v>
      </c>
      <c r="X23" s="5">
        <f>IF(V23&lt;$X$2,T23, +payroll!F23 * $X$2)</f>
        <v>0</v>
      </c>
      <c r="Z23" s="5">
        <f t="shared" si="3"/>
        <v>0</v>
      </c>
      <c r="AB23" s="42" t="e">
        <f t="shared" si="4"/>
        <v>#DIV/0!</v>
      </c>
    </row>
    <row r="24" spans="1:28">
      <c r="A24" t="s">
        <v>34</v>
      </c>
      <c r="B24" t="s">
        <v>519</v>
      </c>
      <c r="D24" s="34">
        <v>0</v>
      </c>
      <c r="E24" s="34">
        <v>0</v>
      </c>
      <c r="F24" s="34">
        <v>0</v>
      </c>
      <c r="G24">
        <f t="shared" si="0"/>
        <v>0</v>
      </c>
      <c r="I24" s="22">
        <f t="shared" si="5"/>
        <v>0</v>
      </c>
      <c r="J24" s="46">
        <f>+IFR!AD24</f>
        <v>0</v>
      </c>
      <c r="K24" s="14">
        <f t="shared" si="1"/>
        <v>0.95</v>
      </c>
      <c r="L24" s="22">
        <f t="shared" si="6"/>
        <v>0</v>
      </c>
      <c r="M24" s="14">
        <v>1</v>
      </c>
      <c r="N24" s="14">
        <v>1</v>
      </c>
      <c r="P24" s="22">
        <f t="shared" si="7"/>
        <v>0</v>
      </c>
      <c r="R24" s="45">
        <f t="shared" si="2"/>
        <v>0</v>
      </c>
      <c r="T24" s="5">
        <f>+R24*(assessment!$J$271*assessment!$E$3)</f>
        <v>0</v>
      </c>
      <c r="V24" s="46">
        <f>+T24/payroll!F24</f>
        <v>0</v>
      </c>
      <c r="X24" s="5">
        <f>IF(V24&lt;$X$2,T24, +payroll!F24 * $X$2)</f>
        <v>0</v>
      </c>
      <c r="Z24" s="5">
        <f t="shared" si="3"/>
        <v>0</v>
      </c>
      <c r="AB24" s="42" t="e">
        <f t="shared" si="4"/>
        <v>#DIV/0!</v>
      </c>
    </row>
    <row r="25" spans="1:28">
      <c r="A25" t="s">
        <v>35</v>
      </c>
      <c r="B25" t="s">
        <v>520</v>
      </c>
      <c r="D25" s="34">
        <v>0</v>
      </c>
      <c r="E25" s="34">
        <v>0</v>
      </c>
      <c r="F25" s="34">
        <v>0</v>
      </c>
      <c r="G25">
        <f t="shared" si="0"/>
        <v>0</v>
      </c>
      <c r="I25" s="22">
        <f t="shared" si="5"/>
        <v>0</v>
      </c>
      <c r="J25" s="46">
        <f>+IFR!AD25</f>
        <v>0</v>
      </c>
      <c r="K25" s="14">
        <f t="shared" si="1"/>
        <v>0.95</v>
      </c>
      <c r="L25" s="22">
        <f t="shared" si="6"/>
        <v>0</v>
      </c>
      <c r="M25" s="14">
        <v>1</v>
      </c>
      <c r="N25" s="14">
        <v>1</v>
      </c>
      <c r="P25" s="22">
        <f t="shared" si="7"/>
        <v>0</v>
      </c>
      <c r="R25" s="45">
        <f t="shared" si="2"/>
        <v>0</v>
      </c>
      <c r="T25" s="5">
        <f>+R25*(assessment!$J$271*assessment!$E$3)</f>
        <v>0</v>
      </c>
      <c r="V25" s="46">
        <f>+T25/payroll!F25</f>
        <v>0</v>
      </c>
      <c r="X25" s="5">
        <f>IF(V25&lt;$X$2,T25, +payroll!F25 * $X$2)</f>
        <v>0</v>
      </c>
      <c r="Z25" s="5">
        <f t="shared" si="3"/>
        <v>0</v>
      </c>
      <c r="AB25" s="42" t="e">
        <f t="shared" si="4"/>
        <v>#DIV/0!</v>
      </c>
    </row>
    <row r="26" spans="1:28">
      <c r="A26" t="s">
        <v>36</v>
      </c>
      <c r="B26" t="s">
        <v>521</v>
      </c>
      <c r="D26" s="34">
        <v>0</v>
      </c>
      <c r="E26" s="34">
        <v>0</v>
      </c>
      <c r="F26" s="34">
        <v>0</v>
      </c>
      <c r="G26">
        <f t="shared" si="0"/>
        <v>0</v>
      </c>
      <c r="I26" s="22">
        <f t="shared" si="5"/>
        <v>0</v>
      </c>
      <c r="J26" s="46">
        <f>+IFR!AD26</f>
        <v>0</v>
      </c>
      <c r="K26" s="14">
        <f t="shared" si="1"/>
        <v>0.95</v>
      </c>
      <c r="L26" s="22">
        <f t="shared" si="6"/>
        <v>0</v>
      </c>
      <c r="M26" s="14">
        <v>1</v>
      </c>
      <c r="N26" s="14">
        <v>1</v>
      </c>
      <c r="P26" s="22">
        <f t="shared" si="7"/>
        <v>0</v>
      </c>
      <c r="R26" s="45">
        <f t="shared" si="2"/>
        <v>0</v>
      </c>
      <c r="T26" s="5">
        <f>+R26*(assessment!$J$271*assessment!$E$3)</f>
        <v>0</v>
      </c>
      <c r="V26" s="46">
        <f>+T26/payroll!F26</f>
        <v>0</v>
      </c>
      <c r="X26" s="5">
        <f>IF(V26&lt;$X$2,T26, +payroll!F26 * $X$2)</f>
        <v>0</v>
      </c>
      <c r="Z26" s="5">
        <f t="shared" si="3"/>
        <v>0</v>
      </c>
      <c r="AB26" s="42" t="e">
        <f t="shared" si="4"/>
        <v>#DIV/0!</v>
      </c>
    </row>
    <row r="27" spans="1:28">
      <c r="A27" t="s">
        <v>37</v>
      </c>
      <c r="B27" t="s">
        <v>522</v>
      </c>
      <c r="D27" s="34">
        <v>0</v>
      </c>
      <c r="E27" s="34">
        <v>0</v>
      </c>
      <c r="F27" s="34">
        <v>0</v>
      </c>
      <c r="G27">
        <f t="shared" si="0"/>
        <v>0</v>
      </c>
      <c r="I27" s="22">
        <f t="shared" si="5"/>
        <v>0</v>
      </c>
      <c r="J27" s="46">
        <f>+IFR!AD27</f>
        <v>0</v>
      </c>
      <c r="K27" s="14">
        <f t="shared" si="1"/>
        <v>0.95</v>
      </c>
      <c r="L27" s="22">
        <f t="shared" si="6"/>
        <v>0</v>
      </c>
      <c r="M27" s="14">
        <v>1</v>
      </c>
      <c r="N27" s="14">
        <v>1</v>
      </c>
      <c r="P27" s="22">
        <f t="shared" si="7"/>
        <v>0</v>
      </c>
      <c r="R27" s="45">
        <f t="shared" si="2"/>
        <v>0</v>
      </c>
      <c r="T27" s="5">
        <f>+R27*(assessment!$J$271*assessment!$E$3)</f>
        <v>0</v>
      </c>
      <c r="V27" s="46">
        <f>+T27/payroll!F27</f>
        <v>0</v>
      </c>
      <c r="X27" s="5">
        <f>IF(V27&lt;$X$2,T27, +payroll!F27 * $X$2)</f>
        <v>0</v>
      </c>
      <c r="Z27" s="5">
        <f t="shared" si="3"/>
        <v>0</v>
      </c>
      <c r="AB27" s="42" t="e">
        <f t="shared" si="4"/>
        <v>#DIV/0!</v>
      </c>
    </row>
    <row r="28" spans="1:28">
      <c r="A28" t="s">
        <v>38</v>
      </c>
      <c r="B28" t="s">
        <v>523</v>
      </c>
      <c r="D28" s="34">
        <v>0</v>
      </c>
      <c r="E28" s="34">
        <v>1</v>
      </c>
      <c r="F28" s="34">
        <v>0</v>
      </c>
      <c r="G28">
        <f t="shared" si="0"/>
        <v>1</v>
      </c>
      <c r="I28" s="22">
        <f t="shared" si="5"/>
        <v>0.33333333333333331</v>
      </c>
      <c r="J28" s="46">
        <f>+IFR!AD28</f>
        <v>3.3333333333333335E-3</v>
      </c>
      <c r="K28" s="14">
        <f t="shared" si="1"/>
        <v>0.95</v>
      </c>
      <c r="L28" s="22">
        <f t="shared" si="6"/>
        <v>0.31666666666666665</v>
      </c>
      <c r="M28" s="14">
        <v>1</v>
      </c>
      <c r="N28" s="14">
        <v>1</v>
      </c>
      <c r="P28" s="22">
        <f t="shared" si="7"/>
        <v>0.31666666666666665</v>
      </c>
      <c r="R28" s="45">
        <f t="shared" si="2"/>
        <v>5.1376623095684963E-5</v>
      </c>
      <c r="T28" s="5">
        <f>+R28*(assessment!$J$271*assessment!$E$3)</f>
        <v>396.7218911734966</v>
      </c>
      <c r="V28" s="46">
        <f>+T28/payroll!F28</f>
        <v>2.5709032388682358E-4</v>
      </c>
      <c r="X28" s="5">
        <f>IF(V28&lt;$X$2,T28, +payroll!F28 * $X$2)</f>
        <v>396.7218911734966</v>
      </c>
      <c r="Z28" s="5">
        <f t="shared" si="3"/>
        <v>0</v>
      </c>
      <c r="AB28" s="42">
        <f t="shared" si="4"/>
        <v>1</v>
      </c>
    </row>
    <row r="29" spans="1:28">
      <c r="A29" t="s">
        <v>39</v>
      </c>
      <c r="B29" t="s">
        <v>524</v>
      </c>
      <c r="D29" s="34">
        <v>0</v>
      </c>
      <c r="E29" s="34">
        <v>0</v>
      </c>
      <c r="F29" s="34">
        <v>0</v>
      </c>
      <c r="G29">
        <f t="shared" si="0"/>
        <v>0</v>
      </c>
      <c r="I29" s="22">
        <f t="shared" si="5"/>
        <v>0</v>
      </c>
      <c r="J29" s="46">
        <f>+IFR!AD29</f>
        <v>0</v>
      </c>
      <c r="K29" s="14">
        <f t="shared" si="1"/>
        <v>0.95</v>
      </c>
      <c r="L29" s="22">
        <f t="shared" si="6"/>
        <v>0</v>
      </c>
      <c r="M29" s="14">
        <v>1</v>
      </c>
      <c r="N29" s="14">
        <v>1</v>
      </c>
      <c r="P29" s="22">
        <f t="shared" si="7"/>
        <v>0</v>
      </c>
      <c r="R29" s="45">
        <f t="shared" si="2"/>
        <v>0</v>
      </c>
      <c r="T29" s="5">
        <f>+R29*(assessment!$J$271*assessment!$E$3)</f>
        <v>0</v>
      </c>
      <c r="V29" s="46">
        <f>+T29/payroll!F29</f>
        <v>0</v>
      </c>
      <c r="X29" s="5">
        <f>IF(V29&lt;$X$2,T29, +payroll!F29 * $X$2)</f>
        <v>0</v>
      </c>
      <c r="Z29" s="5">
        <f t="shared" si="3"/>
        <v>0</v>
      </c>
      <c r="AB29" s="42" t="e">
        <f t="shared" si="4"/>
        <v>#DIV/0!</v>
      </c>
    </row>
    <row r="30" spans="1:28">
      <c r="A30" t="s">
        <v>40</v>
      </c>
      <c r="B30" t="s">
        <v>525</v>
      </c>
      <c r="D30" s="34">
        <v>0</v>
      </c>
      <c r="E30" s="34">
        <v>1</v>
      </c>
      <c r="F30" s="34">
        <v>0</v>
      </c>
      <c r="G30">
        <f t="shared" si="0"/>
        <v>1</v>
      </c>
      <c r="I30" s="22">
        <f t="shared" si="5"/>
        <v>0.33333333333333331</v>
      </c>
      <c r="J30" s="46">
        <f>+IFR!AD30</f>
        <v>3.3333333333333335E-3</v>
      </c>
      <c r="K30" s="14">
        <f t="shared" si="1"/>
        <v>0.95</v>
      </c>
      <c r="L30" s="22">
        <f t="shared" si="6"/>
        <v>0.31666666666666665</v>
      </c>
      <c r="M30" s="14">
        <v>1</v>
      </c>
      <c r="N30" s="14">
        <v>1</v>
      </c>
      <c r="P30" s="22">
        <f t="shared" si="7"/>
        <v>0.31666666666666665</v>
      </c>
      <c r="R30" s="45">
        <f t="shared" si="2"/>
        <v>5.1376623095684963E-5</v>
      </c>
      <c r="T30" s="5">
        <f>+R30*(assessment!$J$271*assessment!$E$3)</f>
        <v>396.7218911734966</v>
      </c>
      <c r="V30" s="46">
        <f>+T30/payroll!F30</f>
        <v>8.2238232222341923E-5</v>
      </c>
      <c r="X30" s="5">
        <f>IF(V30&lt;$X$2,T30, +payroll!F30 * $X$2)</f>
        <v>396.7218911734966</v>
      </c>
      <c r="Z30" s="5">
        <f t="shared" si="3"/>
        <v>0</v>
      </c>
      <c r="AB30" s="42">
        <f t="shared" si="4"/>
        <v>1</v>
      </c>
    </row>
    <row r="31" spans="1:28">
      <c r="A31" t="s">
        <v>41</v>
      </c>
      <c r="B31" t="s">
        <v>526</v>
      </c>
      <c r="D31" s="34">
        <v>0</v>
      </c>
      <c r="E31" s="34">
        <v>0</v>
      </c>
      <c r="F31" s="34">
        <v>0</v>
      </c>
      <c r="G31">
        <f t="shared" si="0"/>
        <v>0</v>
      </c>
      <c r="I31" s="22">
        <f t="shared" si="5"/>
        <v>0</v>
      </c>
      <c r="J31" s="46">
        <f>+IFR!AD31</f>
        <v>0</v>
      </c>
      <c r="K31" s="14">
        <f t="shared" si="1"/>
        <v>0.95</v>
      </c>
      <c r="L31" s="22">
        <f t="shared" si="6"/>
        <v>0</v>
      </c>
      <c r="M31" s="14">
        <v>1</v>
      </c>
      <c r="N31" s="14">
        <v>1</v>
      </c>
      <c r="P31" s="22">
        <f t="shared" si="7"/>
        <v>0</v>
      </c>
      <c r="R31" s="45">
        <f t="shared" si="2"/>
        <v>0</v>
      </c>
      <c r="T31" s="5">
        <f>+R31*(assessment!$J$271*assessment!$E$3)</f>
        <v>0</v>
      </c>
      <c r="V31" s="46">
        <f>+T31/payroll!F31</f>
        <v>0</v>
      </c>
      <c r="X31" s="5">
        <f>IF(V31&lt;$X$2,T31, +payroll!F31 * $X$2)</f>
        <v>0</v>
      </c>
      <c r="Z31" s="5">
        <f t="shared" si="3"/>
        <v>0</v>
      </c>
      <c r="AB31" s="42" t="e">
        <f t="shared" si="4"/>
        <v>#DIV/0!</v>
      </c>
    </row>
    <row r="32" spans="1:28">
      <c r="A32" t="s">
        <v>42</v>
      </c>
      <c r="B32" t="s">
        <v>43</v>
      </c>
      <c r="D32" s="34">
        <v>0</v>
      </c>
      <c r="E32" s="34">
        <v>0</v>
      </c>
      <c r="F32" s="34">
        <v>1</v>
      </c>
      <c r="G32">
        <f t="shared" si="0"/>
        <v>1</v>
      </c>
      <c r="I32" s="22">
        <f t="shared" si="5"/>
        <v>0.33333333333333331</v>
      </c>
      <c r="J32" s="46">
        <f>+IFR!AD32</f>
        <v>5.0000000000000001E-3</v>
      </c>
      <c r="K32" s="14">
        <f t="shared" si="1"/>
        <v>0.95</v>
      </c>
      <c r="L32" s="22">
        <f t="shared" si="6"/>
        <v>0.31666666666666665</v>
      </c>
      <c r="M32" s="14">
        <v>1</v>
      </c>
      <c r="N32" s="14">
        <v>1</v>
      </c>
      <c r="P32" s="22">
        <f t="shared" si="7"/>
        <v>0.31666666666666665</v>
      </c>
      <c r="R32" s="45">
        <f t="shared" si="2"/>
        <v>5.1376623095684963E-5</v>
      </c>
      <c r="T32" s="5">
        <f>+R32*(assessment!$J$271*assessment!$E$3)</f>
        <v>396.7218911734966</v>
      </c>
      <c r="V32" s="46">
        <f>+T32/payroll!F32</f>
        <v>4.0641866040941788E-4</v>
      </c>
      <c r="X32" s="5">
        <f>IF(V32&lt;$X$2,T32, +payroll!F32 * $X$2)</f>
        <v>396.7218911734966</v>
      </c>
      <c r="Z32" s="5">
        <f t="shared" si="3"/>
        <v>0</v>
      </c>
      <c r="AB32" s="42">
        <f t="shared" si="4"/>
        <v>1</v>
      </c>
    </row>
    <row r="33" spans="1:28">
      <c r="A33" t="s">
        <v>44</v>
      </c>
      <c r="B33" t="s">
        <v>45</v>
      </c>
      <c r="D33" s="34">
        <v>0</v>
      </c>
      <c r="E33" s="34">
        <v>0</v>
      </c>
      <c r="F33" s="34">
        <v>0</v>
      </c>
      <c r="G33">
        <f t="shared" si="0"/>
        <v>0</v>
      </c>
      <c r="I33" s="22">
        <f t="shared" si="5"/>
        <v>0</v>
      </c>
      <c r="J33" s="46">
        <f>+IFR!AD33</f>
        <v>0</v>
      </c>
      <c r="K33" s="14">
        <f t="shared" si="1"/>
        <v>0.95</v>
      </c>
      <c r="L33" s="22">
        <f t="shared" si="6"/>
        <v>0</v>
      </c>
      <c r="M33" s="14">
        <v>1</v>
      </c>
      <c r="N33" s="14">
        <v>1</v>
      </c>
      <c r="P33" s="22">
        <f t="shared" si="7"/>
        <v>0</v>
      </c>
      <c r="R33" s="45">
        <f t="shared" si="2"/>
        <v>0</v>
      </c>
      <c r="T33" s="5">
        <f>+R33*(assessment!$J$271*assessment!$E$3)</f>
        <v>0</v>
      </c>
      <c r="V33" s="46">
        <f>+T33/payroll!F33</f>
        <v>0</v>
      </c>
      <c r="X33" s="5">
        <f>IF(V33&lt;$X$2,T33, +payroll!F33 * $X$2)</f>
        <v>0</v>
      </c>
      <c r="Z33" s="5">
        <f t="shared" si="3"/>
        <v>0</v>
      </c>
      <c r="AB33" s="42" t="e">
        <f t="shared" si="4"/>
        <v>#DIV/0!</v>
      </c>
    </row>
    <row r="34" spans="1:28">
      <c r="A34" t="s">
        <v>46</v>
      </c>
      <c r="B34" t="s">
        <v>47</v>
      </c>
      <c r="D34" s="34">
        <v>4</v>
      </c>
      <c r="E34" s="34">
        <v>3</v>
      </c>
      <c r="F34" s="34">
        <v>3</v>
      </c>
      <c r="G34">
        <f t="shared" si="0"/>
        <v>10</v>
      </c>
      <c r="I34" s="22">
        <f t="shared" si="5"/>
        <v>3.3333333333333335</v>
      </c>
      <c r="J34" s="46">
        <f>+IFR!AD34</f>
        <v>1.22733622184963E-2</v>
      </c>
      <c r="K34" s="14">
        <f t="shared" si="1"/>
        <v>0.95</v>
      </c>
      <c r="L34" s="22">
        <f t="shared" si="6"/>
        <v>3.1666666666666665</v>
      </c>
      <c r="M34" s="14">
        <v>1</v>
      </c>
      <c r="N34" s="14">
        <v>1</v>
      </c>
      <c r="P34" s="22">
        <f t="shared" si="7"/>
        <v>3.1666666666666665</v>
      </c>
      <c r="R34" s="45">
        <f t="shared" si="2"/>
        <v>5.1376623095684959E-4</v>
      </c>
      <c r="T34" s="5">
        <f>+R34*(assessment!$J$271*assessment!$E$3)</f>
        <v>3967.2189117349653</v>
      </c>
      <c r="V34" s="46">
        <f>+T34/payroll!F34</f>
        <v>2.0276118608684757E-4</v>
      </c>
      <c r="X34" s="5">
        <f>IF(V34&lt;$X$2,T34, +payroll!F34 * $X$2)</f>
        <v>3967.2189117349653</v>
      </c>
      <c r="Z34" s="5">
        <f t="shared" si="3"/>
        <v>0</v>
      </c>
      <c r="AB34" s="42">
        <f t="shared" si="4"/>
        <v>1</v>
      </c>
    </row>
    <row r="35" spans="1:28">
      <c r="A35" t="s">
        <v>48</v>
      </c>
      <c r="B35" t="s">
        <v>49</v>
      </c>
      <c r="D35" s="34">
        <v>23</v>
      </c>
      <c r="E35" s="34">
        <v>36</v>
      </c>
      <c r="F35" s="34">
        <v>24</v>
      </c>
      <c r="G35">
        <f t="shared" si="0"/>
        <v>83</v>
      </c>
      <c r="I35" s="22">
        <f t="shared" si="5"/>
        <v>27.666666666666668</v>
      </c>
      <c r="J35" s="46">
        <f>+IFR!AD35</f>
        <v>6.6139451160955659E-3</v>
      </c>
      <c r="K35" s="14">
        <f t="shared" si="1"/>
        <v>0.95</v>
      </c>
      <c r="L35" s="22">
        <f t="shared" si="6"/>
        <v>26.283333333333335</v>
      </c>
      <c r="M35" s="14">
        <v>1</v>
      </c>
      <c r="N35" s="14">
        <v>1</v>
      </c>
      <c r="P35" s="22">
        <f t="shared" si="7"/>
        <v>26.283333333333335</v>
      </c>
      <c r="R35" s="45">
        <f t="shared" si="2"/>
        <v>4.2642597169418525E-3</v>
      </c>
      <c r="T35" s="5">
        <f>+R35*(assessment!$J$271*assessment!$E$3)</f>
        <v>32927.916967400219</v>
      </c>
      <c r="V35" s="46">
        <f>+T35/payroll!F35</f>
        <v>1.4337132989955683E-4</v>
      </c>
      <c r="X35" s="5">
        <f>IF(V35&lt;$X$2,T35, +payroll!F35 * $X$2)</f>
        <v>32927.916967400219</v>
      </c>
      <c r="Z35" s="5">
        <f t="shared" si="3"/>
        <v>0</v>
      </c>
      <c r="AB35" s="42">
        <f t="shared" si="4"/>
        <v>1</v>
      </c>
    </row>
    <row r="36" spans="1:28">
      <c r="A36" t="s">
        <v>50</v>
      </c>
      <c r="B36" t="s">
        <v>492</v>
      </c>
      <c r="D36" s="34">
        <v>13</v>
      </c>
      <c r="E36" s="34">
        <v>8</v>
      </c>
      <c r="F36" s="34">
        <v>11</v>
      </c>
      <c r="G36">
        <f t="shared" si="0"/>
        <v>32</v>
      </c>
      <c r="I36" s="22">
        <f t="shared" si="5"/>
        <v>10.666666666666666</v>
      </c>
      <c r="J36" s="46">
        <f>+IFR!AD36</f>
        <v>3.2283813279356845E-2</v>
      </c>
      <c r="K36" s="14">
        <f t="shared" si="1"/>
        <v>0.95</v>
      </c>
      <c r="L36" s="22">
        <f t="shared" si="6"/>
        <v>10.133333333333333</v>
      </c>
      <c r="M36" s="14">
        <v>1</v>
      </c>
      <c r="N36" s="14">
        <v>1</v>
      </c>
      <c r="P36" s="22">
        <f t="shared" si="7"/>
        <v>10.133333333333333</v>
      </c>
      <c r="R36" s="45">
        <f t="shared" si="2"/>
        <v>1.6440519390619188E-3</v>
      </c>
      <c r="T36" s="5">
        <f>+R36*(assessment!$J$271*assessment!$E$3)</f>
        <v>12695.100517551891</v>
      </c>
      <c r="V36" s="46">
        <f>+T36/payroll!F36</f>
        <v>6.7270970785717236E-4</v>
      </c>
      <c r="X36" s="5">
        <f>IF(V36&lt;$X$2,T36, +payroll!F36 * $X$2)</f>
        <v>12695.100517551891</v>
      </c>
      <c r="Z36" s="5">
        <f t="shared" si="3"/>
        <v>0</v>
      </c>
      <c r="AB36" s="42">
        <f t="shared" si="4"/>
        <v>1</v>
      </c>
    </row>
    <row r="37" spans="1:28">
      <c r="A37" t="s">
        <v>51</v>
      </c>
      <c r="B37" t="s">
        <v>52</v>
      </c>
      <c r="D37" s="34">
        <v>20</v>
      </c>
      <c r="E37" s="34">
        <v>24</v>
      </c>
      <c r="F37" s="34">
        <v>16</v>
      </c>
      <c r="G37">
        <f t="shared" si="0"/>
        <v>60</v>
      </c>
      <c r="I37" s="22">
        <f t="shared" si="5"/>
        <v>20</v>
      </c>
      <c r="J37" s="46">
        <f>+IFR!AD37</f>
        <v>7.0348091550506532E-3</v>
      </c>
      <c r="K37" s="14">
        <f t="shared" ref="K37:K68" si="8">IF(+J37&lt;$E$266,$I$266,IF(J37&gt;$E$268,$I$268,$I$267))</f>
        <v>0.95</v>
      </c>
      <c r="L37" s="22">
        <f t="shared" si="6"/>
        <v>19</v>
      </c>
      <c r="M37" s="14">
        <v>1</v>
      </c>
      <c r="N37" s="14">
        <v>1</v>
      </c>
      <c r="P37" s="22">
        <f t="shared" si="7"/>
        <v>19</v>
      </c>
      <c r="R37" s="45">
        <f t="shared" ref="R37:R68" si="9">+P37/$P$263</f>
        <v>3.0825973857410978E-3</v>
      </c>
      <c r="T37" s="5">
        <f>+R37*(assessment!$J$271*assessment!$E$3)</f>
        <v>23803.313470409794</v>
      </c>
      <c r="V37" s="46">
        <f>+T37/payroll!F37</f>
        <v>1.2721860556458935E-4</v>
      </c>
      <c r="X37" s="5">
        <f>IF(V37&lt;$X$2,T37, +payroll!F37 * $X$2)</f>
        <v>23803.313470409794</v>
      </c>
      <c r="Z37" s="5">
        <f t="shared" si="3"/>
        <v>0</v>
      </c>
      <c r="AB37" s="42">
        <f t="shared" si="4"/>
        <v>1</v>
      </c>
    </row>
    <row r="38" spans="1:28">
      <c r="A38" t="s">
        <v>53</v>
      </c>
      <c r="B38" t="s">
        <v>54</v>
      </c>
      <c r="D38" s="34">
        <v>9</v>
      </c>
      <c r="E38" s="34">
        <v>2</v>
      </c>
      <c r="F38" s="34">
        <v>1</v>
      </c>
      <c r="G38">
        <f t="shared" si="0"/>
        <v>12</v>
      </c>
      <c r="I38" s="22">
        <f t="shared" si="5"/>
        <v>4</v>
      </c>
      <c r="J38" s="46">
        <f>+IFR!AD38</f>
        <v>4.5722118124301115E-3</v>
      </c>
      <c r="K38" s="14">
        <f t="shared" si="8"/>
        <v>0.95</v>
      </c>
      <c r="L38" s="22">
        <f t="shared" si="6"/>
        <v>3.8</v>
      </c>
      <c r="M38" s="14">
        <v>1</v>
      </c>
      <c r="N38" s="14">
        <v>1</v>
      </c>
      <c r="P38" s="22">
        <f t="shared" si="7"/>
        <v>3.8</v>
      </c>
      <c r="R38" s="45">
        <f t="shared" si="9"/>
        <v>6.1651947714821953E-4</v>
      </c>
      <c r="T38" s="5">
        <f>+R38*(assessment!$J$271*assessment!$E$3)</f>
        <v>4760.6626940819588</v>
      </c>
      <c r="V38" s="46">
        <f>+T38/payroll!F38</f>
        <v>1.0053440594229001E-4</v>
      </c>
      <c r="X38" s="5">
        <f>IF(V38&lt;$X$2,T38, +payroll!F38 * $X$2)</f>
        <v>4760.6626940819588</v>
      </c>
      <c r="Z38" s="5">
        <f t="shared" si="3"/>
        <v>0</v>
      </c>
      <c r="AB38" s="42">
        <f t="shared" si="4"/>
        <v>1</v>
      </c>
    </row>
    <row r="39" spans="1:28">
      <c r="A39" t="s">
        <v>55</v>
      </c>
      <c r="B39" t="s">
        <v>56</v>
      </c>
      <c r="D39" s="34">
        <v>3</v>
      </c>
      <c r="E39" s="34">
        <v>0</v>
      </c>
      <c r="F39" s="34">
        <v>0</v>
      </c>
      <c r="G39">
        <f t="shared" si="0"/>
        <v>3</v>
      </c>
      <c r="I39" s="22">
        <f t="shared" si="5"/>
        <v>1</v>
      </c>
      <c r="J39" s="46">
        <f>+IFR!AD39</f>
        <v>3.2388663967611339E-3</v>
      </c>
      <c r="K39" s="14">
        <f t="shared" si="8"/>
        <v>0.95</v>
      </c>
      <c r="L39" s="22">
        <f t="shared" si="6"/>
        <v>0.95</v>
      </c>
      <c r="M39" s="14">
        <v>1</v>
      </c>
      <c r="N39" s="14">
        <v>1</v>
      </c>
      <c r="P39" s="22">
        <f t="shared" si="7"/>
        <v>0.95</v>
      </c>
      <c r="R39" s="45">
        <f t="shared" si="9"/>
        <v>1.5412986928705488E-4</v>
      </c>
      <c r="T39" s="5">
        <f>+R39*(assessment!$J$271*assessment!$E$3)</f>
        <v>1190.1656735204897</v>
      </c>
      <c r="V39" s="46">
        <f>+T39/payroll!F39</f>
        <v>1.6260165027817675E-4</v>
      </c>
      <c r="X39" s="5">
        <f>IF(V39&lt;$X$2,T39, +payroll!F39 * $X$2)</f>
        <v>1190.1656735204897</v>
      </c>
      <c r="Z39" s="5">
        <f t="shared" si="3"/>
        <v>0</v>
      </c>
      <c r="AB39" s="42">
        <f t="shared" si="4"/>
        <v>1</v>
      </c>
    </row>
    <row r="40" spans="1:28">
      <c r="A40" t="s">
        <v>57</v>
      </c>
      <c r="B40" t="s">
        <v>58</v>
      </c>
      <c r="D40" s="34">
        <v>1</v>
      </c>
      <c r="E40" s="34">
        <v>2</v>
      </c>
      <c r="F40" s="34">
        <v>2</v>
      </c>
      <c r="G40">
        <f t="shared" si="0"/>
        <v>5</v>
      </c>
      <c r="I40" s="22">
        <f t="shared" si="5"/>
        <v>1.6666666666666667</v>
      </c>
      <c r="J40" s="46">
        <f>+IFR!AD40</f>
        <v>1.0408609974103495E-2</v>
      </c>
      <c r="K40" s="14">
        <f t="shared" si="8"/>
        <v>0.95</v>
      </c>
      <c r="L40" s="22">
        <f t="shared" si="6"/>
        <v>1.5833333333333333</v>
      </c>
      <c r="M40" s="14">
        <v>1</v>
      </c>
      <c r="N40" s="14">
        <v>1</v>
      </c>
      <c r="P40" s="22">
        <f t="shared" si="7"/>
        <v>1.5833333333333333</v>
      </c>
      <c r="R40" s="45">
        <f t="shared" si="9"/>
        <v>2.568831154784248E-4</v>
      </c>
      <c r="T40" s="5">
        <f>+R40*(assessment!$J$271*assessment!$E$3)</f>
        <v>1983.6094558674827</v>
      </c>
      <c r="V40" s="46">
        <f>+T40/payroll!F40</f>
        <v>1.9988713023320757E-4</v>
      </c>
      <c r="X40" s="5">
        <f>IF(V40&lt;$X$2,T40, +payroll!F40 * $X$2)</f>
        <v>1983.6094558674827</v>
      </c>
      <c r="Z40" s="5">
        <f t="shared" si="3"/>
        <v>0</v>
      </c>
      <c r="AB40" s="42">
        <f t="shared" si="4"/>
        <v>1</v>
      </c>
    </row>
    <row r="41" spans="1:28">
      <c r="A41" t="s">
        <v>59</v>
      </c>
      <c r="B41" t="s">
        <v>60</v>
      </c>
      <c r="D41" s="34">
        <v>0</v>
      </c>
      <c r="E41" s="34">
        <v>0</v>
      </c>
      <c r="F41" s="34">
        <v>0</v>
      </c>
      <c r="G41">
        <f t="shared" si="0"/>
        <v>0</v>
      </c>
      <c r="I41" s="22">
        <f t="shared" si="5"/>
        <v>0</v>
      </c>
      <c r="J41" s="46">
        <f>+IFR!AD41</f>
        <v>0</v>
      </c>
      <c r="K41" s="14">
        <f t="shared" si="8"/>
        <v>0.95</v>
      </c>
      <c r="L41" s="22">
        <f t="shared" si="6"/>
        <v>0</v>
      </c>
      <c r="M41" s="14">
        <v>1</v>
      </c>
      <c r="N41" s="14">
        <v>1</v>
      </c>
      <c r="P41" s="22">
        <f t="shared" si="7"/>
        <v>0</v>
      </c>
      <c r="R41" s="45">
        <f t="shared" si="9"/>
        <v>0</v>
      </c>
      <c r="T41" s="5">
        <f>+R41*(assessment!$J$271*assessment!$E$3)</f>
        <v>0</v>
      </c>
      <c r="V41" s="46">
        <f>+T41/payroll!F41</f>
        <v>0</v>
      </c>
      <c r="X41" s="5">
        <f>IF(V41&lt;$X$2,T41, +payroll!F41 * $X$2)</f>
        <v>0</v>
      </c>
      <c r="Z41" s="5">
        <f t="shared" si="3"/>
        <v>0</v>
      </c>
      <c r="AB41" s="42" t="e">
        <f t="shared" si="4"/>
        <v>#DIV/0!</v>
      </c>
    </row>
    <row r="42" spans="1:28">
      <c r="A42" t="s">
        <v>61</v>
      </c>
      <c r="B42" t="s">
        <v>527</v>
      </c>
      <c r="D42" s="34">
        <v>0</v>
      </c>
      <c r="E42" s="34">
        <v>0</v>
      </c>
      <c r="F42" s="34">
        <v>0</v>
      </c>
      <c r="G42">
        <f t="shared" si="0"/>
        <v>0</v>
      </c>
      <c r="I42" s="22">
        <f t="shared" si="5"/>
        <v>0</v>
      </c>
      <c r="J42" s="46">
        <f>+IFR!AD42</f>
        <v>0</v>
      </c>
      <c r="K42" s="14">
        <f t="shared" si="8"/>
        <v>0.95</v>
      </c>
      <c r="L42" s="22">
        <f t="shared" si="6"/>
        <v>0</v>
      </c>
      <c r="M42" s="14">
        <v>1</v>
      </c>
      <c r="N42" s="14">
        <v>1</v>
      </c>
      <c r="P42" s="22">
        <f t="shared" si="7"/>
        <v>0</v>
      </c>
      <c r="R42" s="45">
        <f t="shared" si="9"/>
        <v>0</v>
      </c>
      <c r="T42" s="5">
        <f>+R42*(assessment!$J$271*assessment!$E$3)</f>
        <v>0</v>
      </c>
      <c r="V42" s="46">
        <f>+T42/payroll!F42</f>
        <v>0</v>
      </c>
      <c r="X42" s="5">
        <f>IF(V42&lt;$X$2,T42, +payroll!F42 * $X$2)</f>
        <v>0</v>
      </c>
      <c r="Z42" s="5">
        <f t="shared" si="3"/>
        <v>0</v>
      </c>
      <c r="AB42" s="42" t="e">
        <f t="shared" si="4"/>
        <v>#DIV/0!</v>
      </c>
    </row>
    <row r="43" spans="1:28">
      <c r="A43" t="s">
        <v>62</v>
      </c>
      <c r="B43" t="s">
        <v>63</v>
      </c>
      <c r="D43" s="34">
        <v>1</v>
      </c>
      <c r="E43" s="34">
        <v>0</v>
      </c>
      <c r="F43" s="34">
        <v>2</v>
      </c>
      <c r="G43">
        <f t="shared" si="0"/>
        <v>3</v>
      </c>
      <c r="I43" s="22">
        <f t="shared" si="5"/>
        <v>1</v>
      </c>
      <c r="J43" s="46">
        <f>+IFR!AD43</f>
        <v>6.2267294052188492E-3</v>
      </c>
      <c r="K43" s="14">
        <f t="shared" si="8"/>
        <v>0.95</v>
      </c>
      <c r="L43" s="22">
        <f t="shared" si="6"/>
        <v>0.95</v>
      </c>
      <c r="M43" s="14">
        <v>1</v>
      </c>
      <c r="N43" s="14">
        <v>1</v>
      </c>
      <c r="P43" s="22">
        <f t="shared" si="7"/>
        <v>0.95</v>
      </c>
      <c r="R43" s="45">
        <f t="shared" si="9"/>
        <v>1.5412986928705488E-4</v>
      </c>
      <c r="T43" s="5">
        <f>+R43*(assessment!$J$271*assessment!$E$3)</f>
        <v>1190.1656735204897</v>
      </c>
      <c r="V43" s="46">
        <f>+T43/payroll!F43</f>
        <v>7.2763164347418305E-5</v>
      </c>
      <c r="X43" s="5">
        <f>IF(V43&lt;$X$2,T43, +payroll!F43 * $X$2)</f>
        <v>1190.1656735204897</v>
      </c>
      <c r="Z43" s="5">
        <f t="shared" si="3"/>
        <v>0</v>
      </c>
      <c r="AB43" s="42">
        <f t="shared" si="4"/>
        <v>1</v>
      </c>
    </row>
    <row r="44" spans="1:28">
      <c r="A44" s="42" t="s">
        <v>64</v>
      </c>
      <c r="B44" s="42" t="s">
        <v>528</v>
      </c>
      <c r="D44" s="34">
        <v>62</v>
      </c>
      <c r="E44" s="34">
        <v>44</v>
      </c>
      <c r="F44" s="34">
        <v>37</v>
      </c>
      <c r="G44">
        <f>SUM(D44:F44)</f>
        <v>143</v>
      </c>
      <c r="I44" s="22">
        <f>AVERAGE(D44:F44)</f>
        <v>47.666666666666664</v>
      </c>
      <c r="J44" s="46">
        <f>+IFR!AD44</f>
        <v>9.876876936542307E-3</v>
      </c>
      <c r="K44" s="14">
        <f t="shared" si="8"/>
        <v>0.95</v>
      </c>
      <c r="L44" s="22">
        <f t="shared" si="6"/>
        <v>45.283333333333331</v>
      </c>
      <c r="M44" s="14">
        <v>1</v>
      </c>
      <c r="N44" s="14">
        <v>1</v>
      </c>
      <c r="P44" s="22">
        <f t="shared" si="7"/>
        <v>45.283333333333331</v>
      </c>
      <c r="R44" s="45">
        <f t="shared" si="9"/>
        <v>7.3468571026829499E-3</v>
      </c>
      <c r="T44" s="5">
        <f>+R44*(assessment!$J$271*assessment!$E$3)</f>
        <v>56731.230437810009</v>
      </c>
      <c r="V44" s="46">
        <f>+T44/payroll!F44</f>
        <v>2.6203766589030775E-4</v>
      </c>
      <c r="X44" s="5">
        <f>IF(V44&lt;$X$2,T44, +payroll!F44 * $X$2)</f>
        <v>56731.230437810009</v>
      </c>
      <c r="Z44" s="5">
        <f t="shared" si="3"/>
        <v>0</v>
      </c>
      <c r="AB44" s="42">
        <f t="shared" si="4"/>
        <v>1</v>
      </c>
    </row>
    <row r="45" spans="1:28">
      <c r="A45" t="s">
        <v>550</v>
      </c>
      <c r="B45" t="s">
        <v>551</v>
      </c>
      <c r="D45" s="34">
        <v>0</v>
      </c>
      <c r="E45" s="34">
        <v>0</v>
      </c>
      <c r="F45" s="34">
        <v>1</v>
      </c>
      <c r="G45">
        <f>SUM(D45:F45)</f>
        <v>1</v>
      </c>
      <c r="I45" s="22">
        <f>AVERAGE(D45:F45)</f>
        <v>0.33333333333333331</v>
      </c>
      <c r="J45" s="46">
        <f>+IFR!AD45</f>
        <v>5.0000000000000001E-3</v>
      </c>
      <c r="K45" s="14">
        <f t="shared" si="8"/>
        <v>0.95</v>
      </c>
      <c r="L45" s="22">
        <f t="shared" si="6"/>
        <v>0.31666666666666665</v>
      </c>
      <c r="M45" s="14">
        <v>1</v>
      </c>
      <c r="N45" s="14">
        <v>1</v>
      </c>
      <c r="P45" s="22">
        <f t="shared" si="7"/>
        <v>0.31666666666666665</v>
      </c>
      <c r="R45" s="45">
        <f t="shared" si="9"/>
        <v>5.1376623095684963E-5</v>
      </c>
      <c r="T45" s="5">
        <f>+R45*(assessment!$J$271*assessment!$E$3)</f>
        <v>396.7218911734966</v>
      </c>
      <c r="V45" s="46">
        <f>+T45/payroll!F45</f>
        <v>7.5803133769798171E-4</v>
      </c>
      <c r="X45" s="5">
        <f>IF(V45&lt;$X$2,T45, +payroll!F45 * $X$2)</f>
        <v>396.7218911734966</v>
      </c>
      <c r="Z45" s="5">
        <f t="shared" si="3"/>
        <v>0</v>
      </c>
      <c r="AB45" s="42">
        <f t="shared" si="4"/>
        <v>1</v>
      </c>
    </row>
    <row r="46" spans="1:28">
      <c r="A46" t="s">
        <v>65</v>
      </c>
      <c r="B46" t="s">
        <v>66</v>
      </c>
      <c r="D46" s="34">
        <v>0</v>
      </c>
      <c r="E46" s="34">
        <v>0</v>
      </c>
      <c r="F46" s="34">
        <v>2</v>
      </c>
      <c r="G46">
        <f>SUM(D46:F46)</f>
        <v>2</v>
      </c>
      <c r="I46" s="22">
        <f>AVERAGE(D46:F46)</f>
        <v>0.66666666666666663</v>
      </c>
      <c r="J46" s="46">
        <f>+IFR!AD46</f>
        <v>8.7912087912087912E-3</v>
      </c>
      <c r="K46" s="14">
        <f t="shared" si="8"/>
        <v>0.95</v>
      </c>
      <c r="L46" s="22">
        <f t="shared" si="6"/>
        <v>0.6333333333333333</v>
      </c>
      <c r="M46" s="14">
        <v>1</v>
      </c>
      <c r="N46" s="14">
        <v>1</v>
      </c>
      <c r="P46" s="22">
        <f t="shared" si="7"/>
        <v>0.6333333333333333</v>
      </c>
      <c r="R46" s="45">
        <f t="shared" si="9"/>
        <v>1.0275324619136993E-4</v>
      </c>
      <c r="T46" s="5">
        <f>+R46*(assessment!$J$271*assessment!$E$3)</f>
        <v>793.4437823469932</v>
      </c>
      <c r="V46" s="46">
        <f>+T46/payroll!F46</f>
        <v>1.1692653322379868E-4</v>
      </c>
      <c r="X46" s="5">
        <f>IF(V46&lt;$X$2,T46, +payroll!F46 * $X$2)</f>
        <v>793.4437823469932</v>
      </c>
      <c r="Z46" s="5">
        <f t="shared" si="3"/>
        <v>0</v>
      </c>
      <c r="AB46" s="42">
        <f t="shared" si="4"/>
        <v>1</v>
      </c>
    </row>
    <row r="47" spans="1:28">
      <c r="A47" t="s">
        <v>67</v>
      </c>
      <c r="B47" t="s">
        <v>68</v>
      </c>
      <c r="D47" s="34">
        <v>1</v>
      </c>
      <c r="E47" s="34">
        <v>1</v>
      </c>
      <c r="F47" s="34">
        <v>6</v>
      </c>
      <c r="G47">
        <f>SUM(D47:F47)</f>
        <v>8</v>
      </c>
      <c r="I47" s="22">
        <f>AVERAGE(D47:F47)</f>
        <v>2.6666666666666665</v>
      </c>
      <c r="J47" s="46">
        <f>+IFR!AD47</f>
        <v>1.2074137739543215E-2</v>
      </c>
      <c r="K47" s="14">
        <f t="shared" si="8"/>
        <v>0.95</v>
      </c>
      <c r="L47" s="22">
        <f t="shared" si="6"/>
        <v>2.5333333333333332</v>
      </c>
      <c r="M47" s="14">
        <v>1</v>
      </c>
      <c r="N47" s="14">
        <v>1</v>
      </c>
      <c r="P47" s="22">
        <f t="shared" si="7"/>
        <v>2.5333333333333332</v>
      </c>
      <c r="R47" s="45">
        <f t="shared" si="9"/>
        <v>4.1101298476547971E-4</v>
      </c>
      <c r="T47" s="5">
        <f>+R47*(assessment!$J$271*assessment!$E$3)</f>
        <v>3173.7751293879728</v>
      </c>
      <c r="V47" s="46">
        <f>+T47/payroll!F47</f>
        <v>1.5919266093851689E-4</v>
      </c>
      <c r="X47" s="5">
        <f>IF(V47&lt;$X$2,T47, +payroll!F47 * $X$2)</f>
        <v>3173.7751293879728</v>
      </c>
      <c r="Z47" s="5">
        <f t="shared" si="3"/>
        <v>0</v>
      </c>
      <c r="AB47" s="42">
        <f t="shared" si="4"/>
        <v>1</v>
      </c>
    </row>
    <row r="48" spans="1:28">
      <c r="A48" t="s">
        <v>69</v>
      </c>
      <c r="B48" t="s">
        <v>70</v>
      </c>
      <c r="D48" s="34">
        <v>1</v>
      </c>
      <c r="E48" s="34">
        <v>0</v>
      </c>
      <c r="F48" s="34">
        <v>0</v>
      </c>
      <c r="G48">
        <f>SUM(D48:F48)</f>
        <v>1</v>
      </c>
      <c r="I48" s="22">
        <f>AVERAGE(D48:F48)</f>
        <v>0.33333333333333331</v>
      </c>
      <c r="J48" s="46">
        <f>+IFR!AD48</f>
        <v>1.6666666666666668E-3</v>
      </c>
      <c r="K48" s="14">
        <f t="shared" si="8"/>
        <v>0.95</v>
      </c>
      <c r="L48" s="22">
        <f t="shared" si="6"/>
        <v>0.31666666666666665</v>
      </c>
      <c r="M48" s="14">
        <v>1</v>
      </c>
      <c r="N48" s="14">
        <v>1</v>
      </c>
      <c r="P48" s="22">
        <f t="shared" si="7"/>
        <v>0.31666666666666665</v>
      </c>
      <c r="R48" s="45">
        <f t="shared" si="9"/>
        <v>5.1376623095684963E-5</v>
      </c>
      <c r="T48" s="5">
        <f>+R48*(assessment!$J$271*assessment!$E$3)</f>
        <v>396.7218911734966</v>
      </c>
      <c r="V48" s="46">
        <f>+T48/payroll!F48</f>
        <v>4.6194783532441228E-4</v>
      </c>
      <c r="X48" s="5">
        <f>IF(V48&lt;$X$2,T48, +payroll!F48 * $X$2)</f>
        <v>396.7218911734966</v>
      </c>
      <c r="Z48" s="5">
        <f t="shared" si="3"/>
        <v>0</v>
      </c>
      <c r="AB48" s="42">
        <f t="shared" si="4"/>
        <v>1</v>
      </c>
    </row>
    <row r="49" spans="1:28">
      <c r="A49" t="s">
        <v>71</v>
      </c>
      <c r="B49" t="s">
        <v>72</v>
      </c>
      <c r="D49" s="34">
        <v>0</v>
      </c>
      <c r="E49" s="34">
        <v>0</v>
      </c>
      <c r="F49" s="34">
        <v>0</v>
      </c>
      <c r="G49">
        <f t="shared" si="0"/>
        <v>0</v>
      </c>
      <c r="I49" s="22">
        <f t="shared" si="5"/>
        <v>0</v>
      </c>
      <c r="J49" s="46">
        <f>+IFR!AD49</f>
        <v>0</v>
      </c>
      <c r="K49" s="14">
        <f t="shared" si="8"/>
        <v>0.95</v>
      </c>
      <c r="L49" s="22">
        <f t="shared" si="6"/>
        <v>0</v>
      </c>
      <c r="M49" s="14">
        <v>1</v>
      </c>
      <c r="N49" s="14">
        <v>1</v>
      </c>
      <c r="P49" s="22">
        <f t="shared" si="7"/>
        <v>0</v>
      </c>
      <c r="R49" s="45">
        <f t="shared" si="9"/>
        <v>0</v>
      </c>
      <c r="T49" s="5">
        <f>+R49*(assessment!$J$271*assessment!$E$3)</f>
        <v>0</v>
      </c>
      <c r="V49" s="46">
        <f>+T49/payroll!F49</f>
        <v>0</v>
      </c>
      <c r="X49" s="5">
        <f>IF(V49&lt;$X$2,T49, +payroll!F49 * $X$2)</f>
        <v>0</v>
      </c>
      <c r="Z49" s="5">
        <f t="shared" si="3"/>
        <v>0</v>
      </c>
      <c r="AB49" s="42" t="e">
        <f t="shared" si="4"/>
        <v>#DIV/0!</v>
      </c>
    </row>
    <row r="50" spans="1:28">
      <c r="A50" t="s">
        <v>73</v>
      </c>
      <c r="B50" t="s">
        <v>74</v>
      </c>
      <c r="D50" s="34">
        <v>0</v>
      </c>
      <c r="E50" s="34">
        <v>0</v>
      </c>
      <c r="F50" s="34">
        <v>0</v>
      </c>
      <c r="G50">
        <f t="shared" si="0"/>
        <v>0</v>
      </c>
      <c r="I50" s="22">
        <f t="shared" si="5"/>
        <v>0</v>
      </c>
      <c r="J50" s="46">
        <f>+IFR!AD50</f>
        <v>0</v>
      </c>
      <c r="K50" s="14">
        <f t="shared" si="8"/>
        <v>0.95</v>
      </c>
      <c r="L50" s="22">
        <f t="shared" si="6"/>
        <v>0</v>
      </c>
      <c r="M50" s="14">
        <v>1</v>
      </c>
      <c r="N50" s="14">
        <v>1</v>
      </c>
      <c r="P50" s="22">
        <f t="shared" si="7"/>
        <v>0</v>
      </c>
      <c r="R50" s="45">
        <f t="shared" si="9"/>
        <v>0</v>
      </c>
      <c r="T50" s="5">
        <f>+R50*(assessment!$J$271*assessment!$E$3)</f>
        <v>0</v>
      </c>
      <c r="V50" s="46">
        <f>+T50/payroll!F50</f>
        <v>0</v>
      </c>
      <c r="X50" s="5">
        <f>IF(V50&lt;$X$2,T50, +payroll!F50 * $X$2)</f>
        <v>0</v>
      </c>
      <c r="Z50" s="5">
        <f t="shared" si="3"/>
        <v>0</v>
      </c>
      <c r="AB50" s="42" t="e">
        <f t="shared" si="4"/>
        <v>#DIV/0!</v>
      </c>
    </row>
    <row r="51" spans="1:28">
      <c r="A51" t="s">
        <v>75</v>
      </c>
      <c r="B51" t="s">
        <v>76</v>
      </c>
      <c r="D51" s="34">
        <v>0</v>
      </c>
      <c r="E51" s="34">
        <v>0</v>
      </c>
      <c r="F51" s="34">
        <v>0</v>
      </c>
      <c r="G51">
        <f t="shared" si="0"/>
        <v>0</v>
      </c>
      <c r="I51" s="22">
        <f t="shared" si="5"/>
        <v>0</v>
      </c>
      <c r="J51" s="46">
        <f>+IFR!AD51</f>
        <v>0</v>
      </c>
      <c r="K51" s="14">
        <f t="shared" si="8"/>
        <v>0.95</v>
      </c>
      <c r="L51" s="22">
        <f t="shared" si="6"/>
        <v>0</v>
      </c>
      <c r="M51" s="14">
        <v>1</v>
      </c>
      <c r="N51" s="14">
        <v>1</v>
      </c>
      <c r="P51" s="22">
        <f t="shared" si="7"/>
        <v>0</v>
      </c>
      <c r="R51" s="45">
        <f t="shared" si="9"/>
        <v>0</v>
      </c>
      <c r="T51" s="5">
        <f>+R51*(assessment!$J$271*assessment!$E$3)</f>
        <v>0</v>
      </c>
      <c r="V51" s="46">
        <f>+T51/payroll!F51</f>
        <v>0</v>
      </c>
      <c r="X51" s="5">
        <f>IF(V51&lt;$X$2,T51, +payroll!F51 * $X$2)</f>
        <v>0</v>
      </c>
      <c r="Z51" s="5">
        <f t="shared" si="3"/>
        <v>0</v>
      </c>
      <c r="AB51" s="42" t="e">
        <f t="shared" si="4"/>
        <v>#DIV/0!</v>
      </c>
    </row>
    <row r="52" spans="1:28">
      <c r="A52" t="s">
        <v>77</v>
      </c>
      <c r="B52" t="s">
        <v>78</v>
      </c>
      <c r="D52" s="34">
        <v>0</v>
      </c>
      <c r="E52" s="34">
        <v>0</v>
      </c>
      <c r="F52" s="34">
        <v>0</v>
      </c>
      <c r="G52">
        <f t="shared" si="0"/>
        <v>0</v>
      </c>
      <c r="I52" s="22">
        <f t="shared" si="5"/>
        <v>0</v>
      </c>
      <c r="J52" s="46">
        <f>+IFR!AD52</f>
        <v>0</v>
      </c>
      <c r="K52" s="14">
        <f t="shared" si="8"/>
        <v>0.95</v>
      </c>
      <c r="L52" s="22">
        <f t="shared" si="6"/>
        <v>0</v>
      </c>
      <c r="M52" s="14">
        <v>1</v>
      </c>
      <c r="N52" s="14">
        <v>1</v>
      </c>
      <c r="P52" s="22">
        <f t="shared" si="7"/>
        <v>0</v>
      </c>
      <c r="R52" s="45">
        <f t="shared" si="9"/>
        <v>0</v>
      </c>
      <c r="T52" s="5">
        <f>+R52*(assessment!$J$271*assessment!$E$3)</f>
        <v>0</v>
      </c>
      <c r="V52" s="46">
        <f>+T52/payroll!F52</f>
        <v>0</v>
      </c>
      <c r="X52" s="5">
        <f>IF(V52&lt;$X$2,T52, +payroll!F52 * $X$2)</f>
        <v>0</v>
      </c>
      <c r="Z52" s="5">
        <f t="shared" si="3"/>
        <v>0</v>
      </c>
      <c r="AB52" s="42" t="e">
        <f t="shared" si="4"/>
        <v>#DIV/0!</v>
      </c>
    </row>
    <row r="53" spans="1:28">
      <c r="A53" t="s">
        <v>79</v>
      </c>
      <c r="B53" t="s">
        <v>80</v>
      </c>
      <c r="D53" s="34">
        <v>0</v>
      </c>
      <c r="E53" s="34">
        <v>0</v>
      </c>
      <c r="F53" s="34">
        <v>0</v>
      </c>
      <c r="G53">
        <f t="shared" si="0"/>
        <v>0</v>
      </c>
      <c r="I53" s="22">
        <f t="shared" si="5"/>
        <v>0</v>
      </c>
      <c r="J53" s="46">
        <f>+IFR!AD53</f>
        <v>0</v>
      </c>
      <c r="K53" s="14">
        <f t="shared" si="8"/>
        <v>0.95</v>
      </c>
      <c r="L53" s="22">
        <f t="shared" si="6"/>
        <v>0</v>
      </c>
      <c r="M53" s="14">
        <v>1</v>
      </c>
      <c r="N53" s="14">
        <v>1</v>
      </c>
      <c r="P53" s="22">
        <f t="shared" si="7"/>
        <v>0</v>
      </c>
      <c r="R53" s="45">
        <f t="shared" si="9"/>
        <v>0</v>
      </c>
      <c r="T53" s="5">
        <f>+R53*(assessment!$J$271*assessment!$E$3)</f>
        <v>0</v>
      </c>
      <c r="V53" s="46">
        <f>+T53/payroll!F53</f>
        <v>0</v>
      </c>
      <c r="X53" s="5">
        <f>IF(V53&lt;$X$2,T53, +payroll!F53 * $X$2)</f>
        <v>0</v>
      </c>
      <c r="Z53" s="5">
        <f t="shared" si="3"/>
        <v>0</v>
      </c>
      <c r="AB53" s="42" t="e">
        <f t="shared" si="4"/>
        <v>#DIV/0!</v>
      </c>
    </row>
    <row r="54" spans="1:28">
      <c r="A54" t="s">
        <v>81</v>
      </c>
      <c r="B54" t="s">
        <v>493</v>
      </c>
      <c r="D54" s="34">
        <v>3</v>
      </c>
      <c r="E54" s="34">
        <v>1</v>
      </c>
      <c r="F54" s="34">
        <v>3</v>
      </c>
      <c r="G54">
        <f t="shared" si="0"/>
        <v>7</v>
      </c>
      <c r="I54" s="22">
        <f t="shared" si="5"/>
        <v>2.3333333333333335</v>
      </c>
      <c r="J54" s="46">
        <f>+IFR!AD54</f>
        <v>7.8562019335340367E-3</v>
      </c>
      <c r="K54" s="14">
        <f t="shared" si="8"/>
        <v>0.95</v>
      </c>
      <c r="L54" s="22">
        <f t="shared" si="6"/>
        <v>2.2166666666666668</v>
      </c>
      <c r="M54" s="14">
        <v>1</v>
      </c>
      <c r="N54" s="14">
        <v>1</v>
      </c>
      <c r="P54" s="22">
        <f t="shared" si="7"/>
        <v>2.2166666666666668</v>
      </c>
      <c r="R54" s="45">
        <f t="shared" si="9"/>
        <v>3.5963636166979479E-4</v>
      </c>
      <c r="T54" s="5">
        <f>+R54*(assessment!$J$271*assessment!$E$3)</f>
        <v>2777.0532382144766</v>
      </c>
      <c r="V54" s="46">
        <f>+T54/payroll!F54</f>
        <v>1.3174222139986823E-4</v>
      </c>
      <c r="X54" s="5">
        <f>IF(V54&lt;$X$2,T54, +payroll!F54 * $X$2)</f>
        <v>2777.0532382144766</v>
      </c>
      <c r="Z54" s="5">
        <f t="shared" si="3"/>
        <v>0</v>
      </c>
      <c r="AB54" s="42">
        <f t="shared" si="4"/>
        <v>1</v>
      </c>
    </row>
    <row r="55" spans="1:28">
      <c r="A55" t="s">
        <v>82</v>
      </c>
      <c r="B55" t="s">
        <v>83</v>
      </c>
      <c r="D55" s="34">
        <v>0</v>
      </c>
      <c r="E55" s="34">
        <v>0</v>
      </c>
      <c r="F55" s="34">
        <v>0</v>
      </c>
      <c r="G55">
        <f t="shared" si="0"/>
        <v>0</v>
      </c>
      <c r="I55" s="22">
        <f t="shared" si="5"/>
        <v>0</v>
      </c>
      <c r="J55" s="46">
        <f>+IFR!AD55</f>
        <v>0</v>
      </c>
      <c r="K55" s="14">
        <f t="shared" si="8"/>
        <v>0.95</v>
      </c>
      <c r="L55" s="22">
        <f t="shared" si="6"/>
        <v>0</v>
      </c>
      <c r="M55" s="14">
        <v>1</v>
      </c>
      <c r="N55" s="14">
        <v>1</v>
      </c>
      <c r="P55" s="22">
        <f t="shared" si="7"/>
        <v>0</v>
      </c>
      <c r="R55" s="45">
        <f t="shared" si="9"/>
        <v>0</v>
      </c>
      <c r="T55" s="5">
        <f>+R55*(assessment!$J$271*assessment!$E$3)</f>
        <v>0</v>
      </c>
      <c r="V55" s="46">
        <f>+T55/payroll!F55</f>
        <v>0</v>
      </c>
      <c r="X55" s="5">
        <f>IF(V55&lt;$X$2,T55, +payroll!F55 * $X$2)</f>
        <v>0</v>
      </c>
      <c r="Z55" s="5">
        <f t="shared" si="3"/>
        <v>0</v>
      </c>
      <c r="AB55" s="42" t="e">
        <f t="shared" si="4"/>
        <v>#DIV/0!</v>
      </c>
    </row>
    <row r="56" spans="1:28">
      <c r="A56" t="s">
        <v>84</v>
      </c>
      <c r="B56" s="31" t="s">
        <v>554</v>
      </c>
      <c r="D56" s="34">
        <v>71</v>
      </c>
      <c r="E56" s="34">
        <v>85</v>
      </c>
      <c r="F56" s="34">
        <v>28</v>
      </c>
      <c r="G56">
        <f t="shared" ref="G56:G98" si="10">SUM(D56:F56)</f>
        <v>184</v>
      </c>
      <c r="I56" s="22">
        <f t="shared" ref="I56:I98" si="11">AVERAGE(D56:F56)</f>
        <v>61.333333333333336</v>
      </c>
      <c r="J56" s="46">
        <f>+IFR!AD56</f>
        <v>0.10412976850806065</v>
      </c>
      <c r="K56" s="14">
        <f t="shared" si="8"/>
        <v>1.05</v>
      </c>
      <c r="L56" s="22">
        <f t="shared" si="6"/>
        <v>64.400000000000006</v>
      </c>
      <c r="M56" s="14">
        <v>1</v>
      </c>
      <c r="N56" s="14">
        <v>1</v>
      </c>
      <c r="P56" s="22">
        <f t="shared" si="7"/>
        <v>64.400000000000006</v>
      </c>
      <c r="R56" s="45">
        <f t="shared" si="9"/>
        <v>1.0448382717985618E-2</v>
      </c>
      <c r="T56" s="5">
        <f>+R56*(assessment!$J$271*assessment!$E$3)</f>
        <v>80680.704604967948</v>
      </c>
      <c r="V56" s="46">
        <f>+T56/payroll!F56</f>
        <v>3.1269688296865611E-3</v>
      </c>
      <c r="X56" s="5">
        <f>IF(V56&lt;$X$2,T56, +payroll!F56 * $X$2)</f>
        <v>80680.704604967948</v>
      </c>
      <c r="Z56" s="5">
        <f t="shared" si="3"/>
        <v>0</v>
      </c>
      <c r="AB56" s="42">
        <f t="shared" si="4"/>
        <v>1</v>
      </c>
    </row>
    <row r="57" spans="1:28">
      <c r="A57" t="s">
        <v>85</v>
      </c>
      <c r="B57" t="s">
        <v>86</v>
      </c>
      <c r="D57" s="34">
        <v>3</v>
      </c>
      <c r="E57" s="34">
        <v>4</v>
      </c>
      <c r="F57" s="34">
        <v>4</v>
      </c>
      <c r="G57">
        <f t="shared" si="10"/>
        <v>11</v>
      </c>
      <c r="I57" s="22">
        <f t="shared" si="11"/>
        <v>3.6666666666666665</v>
      </c>
      <c r="J57" s="46">
        <f>+IFR!AD57</f>
        <v>9.6591973462727219E-3</v>
      </c>
      <c r="K57" s="14">
        <f t="shared" si="8"/>
        <v>0.95</v>
      </c>
      <c r="L57" s="22">
        <f t="shared" si="6"/>
        <v>3.4833333333333329</v>
      </c>
      <c r="M57" s="14">
        <v>1</v>
      </c>
      <c r="N57" s="14">
        <v>1</v>
      </c>
      <c r="P57" s="22">
        <f t="shared" si="7"/>
        <v>3.4833333333333329</v>
      </c>
      <c r="R57" s="45">
        <f t="shared" si="9"/>
        <v>5.6514285405253456E-4</v>
      </c>
      <c r="T57" s="5">
        <f>+R57*(assessment!$J$271*assessment!$E$3)</f>
        <v>4363.9408029084625</v>
      </c>
      <c r="V57" s="46">
        <f>+T57/payroll!F57</f>
        <v>2.258856363468997E-4</v>
      </c>
      <c r="X57" s="5">
        <f>IF(V57&lt;$X$2,T57, +payroll!F57 * $X$2)</f>
        <v>4363.9408029084625</v>
      </c>
      <c r="Z57" s="5">
        <f t="shared" si="3"/>
        <v>0</v>
      </c>
      <c r="AB57" s="42">
        <f t="shared" si="4"/>
        <v>1</v>
      </c>
    </row>
    <row r="58" spans="1:28">
      <c r="A58" t="s">
        <v>87</v>
      </c>
      <c r="B58" t="s">
        <v>88</v>
      </c>
      <c r="D58" s="34">
        <v>666</v>
      </c>
      <c r="E58" s="34">
        <v>500</v>
      </c>
      <c r="F58" s="34">
        <v>465</v>
      </c>
      <c r="G58">
        <f t="shared" si="10"/>
        <v>1631</v>
      </c>
      <c r="I58" s="22">
        <f t="shared" si="11"/>
        <v>543.66666666666663</v>
      </c>
      <c r="J58" s="46">
        <f>+IFR!AD58</f>
        <v>5.2694678359388965E-2</v>
      </c>
      <c r="K58" s="14">
        <f t="shared" si="8"/>
        <v>1</v>
      </c>
      <c r="L58" s="22">
        <f t="shared" si="6"/>
        <v>543.66666666666663</v>
      </c>
      <c r="M58" s="14">
        <v>1</v>
      </c>
      <c r="N58" s="14">
        <v>1</v>
      </c>
      <c r="P58" s="22">
        <f t="shared" si="7"/>
        <v>543.66666666666663</v>
      </c>
      <c r="R58" s="45">
        <f t="shared" si="9"/>
        <v>8.8205549756907545E-2</v>
      </c>
      <c r="T58" s="5">
        <f>+R58*(assessment!$J$271*assessment!$E$3)</f>
        <v>681108.84684628726</v>
      </c>
      <c r="V58" s="46">
        <f>+T58/payroll!F58</f>
        <v>1.218461037906105E-3</v>
      </c>
      <c r="X58" s="5">
        <f>IF(V58&lt;$X$2,T58, +payroll!F58 * $X$2)</f>
        <v>681108.84684628726</v>
      </c>
      <c r="Z58" s="5">
        <f t="shared" si="3"/>
        <v>0</v>
      </c>
      <c r="AB58" s="42">
        <f t="shared" si="4"/>
        <v>1</v>
      </c>
    </row>
    <row r="59" spans="1:28">
      <c r="A59" t="s">
        <v>89</v>
      </c>
      <c r="B59" s="31" t="s">
        <v>552</v>
      </c>
      <c r="D59" s="34">
        <v>1</v>
      </c>
      <c r="E59" s="34">
        <v>0</v>
      </c>
      <c r="F59" s="34">
        <v>0</v>
      </c>
      <c r="G59">
        <f t="shared" si="10"/>
        <v>1</v>
      </c>
      <c r="I59" s="22">
        <f t="shared" si="11"/>
        <v>0.33333333333333331</v>
      </c>
      <c r="J59" s="46">
        <f>+IFR!AD59</f>
        <v>1.6666666666666668E-3</v>
      </c>
      <c r="K59" s="14">
        <f t="shared" si="8"/>
        <v>0.95</v>
      </c>
      <c r="L59" s="22">
        <f t="shared" si="6"/>
        <v>0.31666666666666665</v>
      </c>
      <c r="M59" s="14">
        <v>1</v>
      </c>
      <c r="N59" s="14">
        <v>1</v>
      </c>
      <c r="P59" s="22">
        <f t="shared" si="7"/>
        <v>0.31666666666666665</v>
      </c>
      <c r="R59" s="45">
        <f t="shared" si="9"/>
        <v>5.1376623095684963E-5</v>
      </c>
      <c r="T59" s="5">
        <f>+R59*(assessment!$J$271*assessment!$E$3)</f>
        <v>396.7218911734966</v>
      </c>
      <c r="V59" s="46">
        <f>+T59/payroll!F59</f>
        <v>1.4519250966330436E-4</v>
      </c>
      <c r="X59" s="5">
        <f>IF(V59&lt;$X$2,T59, +payroll!F59 * $X$2)</f>
        <v>396.7218911734966</v>
      </c>
      <c r="Z59" s="5">
        <f t="shared" si="3"/>
        <v>0</v>
      </c>
      <c r="AB59" s="42">
        <f t="shared" si="4"/>
        <v>1</v>
      </c>
    </row>
    <row r="60" spans="1:28">
      <c r="A60" t="s">
        <v>90</v>
      </c>
      <c r="B60" t="s">
        <v>91</v>
      </c>
      <c r="D60" s="34">
        <v>0</v>
      </c>
      <c r="E60" s="34">
        <v>1</v>
      </c>
      <c r="F60" s="34">
        <v>0</v>
      </c>
      <c r="G60">
        <f t="shared" si="10"/>
        <v>1</v>
      </c>
      <c r="I60" s="22">
        <f t="shared" si="11"/>
        <v>0.33333333333333331</v>
      </c>
      <c r="J60" s="46">
        <f>+IFR!AD60</f>
        <v>3.3333333333333335E-3</v>
      </c>
      <c r="K60" s="14">
        <f t="shared" si="8"/>
        <v>0.95</v>
      </c>
      <c r="L60" s="22">
        <f t="shared" si="6"/>
        <v>0.31666666666666665</v>
      </c>
      <c r="M60" s="14">
        <v>1</v>
      </c>
      <c r="N60" s="14">
        <v>1</v>
      </c>
      <c r="P60" s="22">
        <f t="shared" si="7"/>
        <v>0.31666666666666665</v>
      </c>
      <c r="R60" s="45">
        <f t="shared" si="9"/>
        <v>5.1376623095684963E-5</v>
      </c>
      <c r="T60" s="5">
        <f>+R60*(assessment!$J$271*assessment!$E$3)</f>
        <v>396.7218911734966</v>
      </c>
      <c r="V60" s="46">
        <f>+T60/payroll!F60</f>
        <v>3.8568789655911651E-4</v>
      </c>
      <c r="X60" s="5">
        <f>IF(V60&lt;$X$2,T60, +payroll!F60 * $X$2)</f>
        <v>396.7218911734966</v>
      </c>
      <c r="Z60" s="5">
        <f t="shared" si="3"/>
        <v>0</v>
      </c>
      <c r="AB60" s="42">
        <f t="shared" si="4"/>
        <v>1</v>
      </c>
    </row>
    <row r="61" spans="1:28">
      <c r="A61" t="s">
        <v>92</v>
      </c>
      <c r="B61" t="s">
        <v>93</v>
      </c>
      <c r="D61" s="34">
        <v>0</v>
      </c>
      <c r="E61" s="34">
        <v>0</v>
      </c>
      <c r="F61" s="34">
        <v>0</v>
      </c>
      <c r="G61">
        <f t="shared" si="10"/>
        <v>0</v>
      </c>
      <c r="I61" s="22">
        <f t="shared" si="11"/>
        <v>0</v>
      </c>
      <c r="J61" s="46">
        <f>+IFR!AD61</f>
        <v>0</v>
      </c>
      <c r="K61" s="14">
        <f t="shared" si="8"/>
        <v>0.95</v>
      </c>
      <c r="L61" s="22">
        <f t="shared" si="6"/>
        <v>0</v>
      </c>
      <c r="M61" s="14">
        <v>1</v>
      </c>
      <c r="N61" s="14">
        <v>1</v>
      </c>
      <c r="P61" s="22">
        <f t="shared" si="7"/>
        <v>0</v>
      </c>
      <c r="R61" s="45">
        <f t="shared" si="9"/>
        <v>0</v>
      </c>
      <c r="T61" s="5">
        <f>+R61*(assessment!$J$271*assessment!$E$3)</f>
        <v>0</v>
      </c>
      <c r="V61" s="46">
        <f>+T61/payroll!F61</f>
        <v>0</v>
      </c>
      <c r="X61" s="5">
        <f>IF(V61&lt;$X$2,T61, +payroll!F61 * $X$2)</f>
        <v>0</v>
      </c>
      <c r="Z61" s="5">
        <f t="shared" si="3"/>
        <v>0</v>
      </c>
      <c r="AB61" s="42" t="e">
        <f t="shared" si="4"/>
        <v>#DIV/0!</v>
      </c>
    </row>
    <row r="62" spans="1:28">
      <c r="A62" t="s">
        <v>485</v>
      </c>
      <c r="B62" t="s">
        <v>486</v>
      </c>
      <c r="D62" s="34">
        <v>6</v>
      </c>
      <c r="E62" s="34">
        <v>2</v>
      </c>
      <c r="F62" s="34">
        <v>0</v>
      </c>
      <c r="G62">
        <f>SUM(D62:F62)</f>
        <v>8</v>
      </c>
      <c r="I62" s="22">
        <f>AVERAGE(D62:F62)</f>
        <v>2.6666666666666665</v>
      </c>
      <c r="J62" s="46">
        <f>+IFR!AD62</f>
        <v>1.1116998965961767E-2</v>
      </c>
      <c r="K62" s="14">
        <f t="shared" si="8"/>
        <v>0.95</v>
      </c>
      <c r="L62" s="22">
        <f t="shared" si="6"/>
        <v>2.5333333333333332</v>
      </c>
      <c r="M62" s="14">
        <v>1</v>
      </c>
      <c r="N62" s="14">
        <v>1</v>
      </c>
      <c r="P62" s="22">
        <f t="shared" si="7"/>
        <v>2.5333333333333332</v>
      </c>
      <c r="R62" s="45">
        <f t="shared" si="9"/>
        <v>4.1101298476547971E-4</v>
      </c>
      <c r="T62" s="5">
        <f>+R62*(assessment!$J$271*assessment!$E$3)</f>
        <v>3173.7751293879728</v>
      </c>
      <c r="V62" s="46">
        <f>+T62/payroll!F62</f>
        <v>4.411401249246086E-4</v>
      </c>
      <c r="X62" s="5">
        <f>IF(V62&lt;$X$2,T62, +payroll!F62 * $X$2)</f>
        <v>3173.7751293879728</v>
      </c>
      <c r="Z62" s="5">
        <f t="shared" si="3"/>
        <v>0</v>
      </c>
      <c r="AB62" s="42">
        <f t="shared" si="4"/>
        <v>1</v>
      </c>
    </row>
    <row r="63" spans="1:28">
      <c r="A63" t="s">
        <v>94</v>
      </c>
      <c r="B63" t="s">
        <v>487</v>
      </c>
      <c r="D63" s="34">
        <v>1</v>
      </c>
      <c r="E63" s="34">
        <v>0</v>
      </c>
      <c r="F63" s="34">
        <v>0</v>
      </c>
      <c r="G63">
        <f t="shared" si="10"/>
        <v>1</v>
      </c>
      <c r="I63" s="22">
        <f t="shared" si="11"/>
        <v>0.33333333333333331</v>
      </c>
      <c r="J63" s="46">
        <f>+IFR!AD63</f>
        <v>1.6666666666666668E-3</v>
      </c>
      <c r="K63" s="14">
        <f t="shared" si="8"/>
        <v>0.95</v>
      </c>
      <c r="L63" s="22">
        <f t="shared" si="6"/>
        <v>0.31666666666666665</v>
      </c>
      <c r="M63" s="14">
        <v>1</v>
      </c>
      <c r="N63" s="14">
        <v>1</v>
      </c>
      <c r="P63" s="22">
        <f t="shared" si="7"/>
        <v>0.31666666666666665</v>
      </c>
      <c r="R63" s="45">
        <f t="shared" si="9"/>
        <v>5.1376623095684963E-5</v>
      </c>
      <c r="T63" s="5">
        <f>+R63*(assessment!$J$271*assessment!$E$3)</f>
        <v>396.7218911734966</v>
      </c>
      <c r="V63" s="46">
        <f>+T63/payroll!F63</f>
        <v>1.0292099140767442E-4</v>
      </c>
      <c r="X63" s="5">
        <f>IF(V63&lt;$X$2,T63, +payroll!F63 * $X$2)</f>
        <v>396.7218911734966</v>
      </c>
      <c r="Z63" s="5">
        <f t="shared" si="3"/>
        <v>0</v>
      </c>
      <c r="AB63" s="42">
        <f t="shared" si="4"/>
        <v>1</v>
      </c>
    </row>
    <row r="64" spans="1:28">
      <c r="A64" t="s">
        <v>95</v>
      </c>
      <c r="B64" t="s">
        <v>96</v>
      </c>
      <c r="D64" s="34">
        <v>1</v>
      </c>
      <c r="E64" s="34">
        <v>3</v>
      </c>
      <c r="F64" s="34">
        <v>2</v>
      </c>
      <c r="G64">
        <f t="shared" si="10"/>
        <v>6</v>
      </c>
      <c r="I64" s="22">
        <f t="shared" si="11"/>
        <v>2</v>
      </c>
      <c r="J64" s="46">
        <f>+IFR!AD64</f>
        <v>1.242737097678767E-2</v>
      </c>
      <c r="K64" s="14">
        <f t="shared" si="8"/>
        <v>0.95</v>
      </c>
      <c r="L64" s="22">
        <f t="shared" si="6"/>
        <v>1.9</v>
      </c>
      <c r="M64" s="14">
        <v>1</v>
      </c>
      <c r="N64" s="14">
        <v>1</v>
      </c>
      <c r="P64" s="22">
        <f t="shared" si="7"/>
        <v>1.9</v>
      </c>
      <c r="R64" s="45">
        <f t="shared" si="9"/>
        <v>3.0825973857410977E-4</v>
      </c>
      <c r="T64" s="5">
        <f>+R64*(assessment!$J$271*assessment!$E$3)</f>
        <v>2380.3313470409794</v>
      </c>
      <c r="V64" s="46">
        <f>+T64/payroll!F64</f>
        <v>1.4038632735747836E-4</v>
      </c>
      <c r="X64" s="5">
        <f>IF(V64&lt;$X$2,T64, +payroll!F64 * $X$2)</f>
        <v>2380.3313470409794</v>
      </c>
      <c r="Z64" s="5">
        <f t="shared" si="3"/>
        <v>0</v>
      </c>
      <c r="AB64" s="42">
        <f t="shared" si="4"/>
        <v>1</v>
      </c>
    </row>
    <row r="65" spans="1:28">
      <c r="A65" t="s">
        <v>97</v>
      </c>
      <c r="B65" t="s">
        <v>98</v>
      </c>
      <c r="D65" s="34">
        <v>2</v>
      </c>
      <c r="E65" s="34">
        <v>3</v>
      </c>
      <c r="F65" s="34">
        <v>3</v>
      </c>
      <c r="G65">
        <f t="shared" si="10"/>
        <v>8</v>
      </c>
      <c r="I65" s="22">
        <f t="shared" si="11"/>
        <v>2.6666666666666665</v>
      </c>
      <c r="J65" s="46">
        <f>+IFR!AD65</f>
        <v>6.2827340646901828E-3</v>
      </c>
      <c r="K65" s="14">
        <f t="shared" si="8"/>
        <v>0.95</v>
      </c>
      <c r="L65" s="22">
        <f t="shared" si="6"/>
        <v>2.5333333333333332</v>
      </c>
      <c r="M65" s="14">
        <v>1</v>
      </c>
      <c r="N65" s="14">
        <v>1</v>
      </c>
      <c r="P65" s="22">
        <f t="shared" si="7"/>
        <v>2.5333333333333332</v>
      </c>
      <c r="R65" s="45">
        <f t="shared" si="9"/>
        <v>4.1101298476547971E-4</v>
      </c>
      <c r="T65" s="5">
        <f>+R65*(assessment!$J$271*assessment!$E$3)</f>
        <v>3173.7751293879728</v>
      </c>
      <c r="V65" s="46">
        <f>+T65/payroll!F65</f>
        <v>1.1854263053669828E-4</v>
      </c>
      <c r="X65" s="5">
        <f>IF(V65&lt;$X$2,T65, +payroll!F65 * $X$2)</f>
        <v>3173.7751293879728</v>
      </c>
      <c r="Z65" s="5">
        <f t="shared" si="3"/>
        <v>0</v>
      </c>
      <c r="AB65" s="42">
        <f t="shared" si="4"/>
        <v>1</v>
      </c>
    </row>
    <row r="66" spans="1:28">
      <c r="A66" t="s">
        <v>99</v>
      </c>
      <c r="B66" t="s">
        <v>100</v>
      </c>
      <c r="D66" s="34">
        <v>11</v>
      </c>
      <c r="E66" s="34">
        <v>9</v>
      </c>
      <c r="F66" s="34">
        <v>10</v>
      </c>
      <c r="G66">
        <f t="shared" si="10"/>
        <v>30</v>
      </c>
      <c r="I66" s="22">
        <f t="shared" si="11"/>
        <v>10</v>
      </c>
      <c r="J66" s="46">
        <f>+IFR!AD66</f>
        <v>7.6192336528363358E-3</v>
      </c>
      <c r="K66" s="14">
        <f t="shared" si="8"/>
        <v>0.95</v>
      </c>
      <c r="L66" s="22">
        <f t="shared" si="6"/>
        <v>9.5</v>
      </c>
      <c r="M66" s="14">
        <v>1</v>
      </c>
      <c r="N66" s="14">
        <v>1</v>
      </c>
      <c r="P66" s="22">
        <f t="shared" si="7"/>
        <v>9.5</v>
      </c>
      <c r="R66" s="45">
        <f t="shared" si="9"/>
        <v>1.5412986928705489E-3</v>
      </c>
      <c r="T66" s="5">
        <f>+R66*(assessment!$J$271*assessment!$E$3)</f>
        <v>11901.656735204897</v>
      </c>
      <c r="V66" s="46">
        <f>+T66/payroll!F66</f>
        <v>1.5357111092259275E-4</v>
      </c>
      <c r="X66" s="5">
        <f>IF(V66&lt;$X$2,T66, +payroll!F66 * $X$2)</f>
        <v>11901.656735204897</v>
      </c>
      <c r="Z66" s="5">
        <f t="shared" si="3"/>
        <v>0</v>
      </c>
      <c r="AB66" s="42">
        <f t="shared" si="4"/>
        <v>1</v>
      </c>
    </row>
    <row r="67" spans="1:28">
      <c r="A67" t="s">
        <v>101</v>
      </c>
      <c r="B67" t="s">
        <v>529</v>
      </c>
      <c r="D67" s="34">
        <v>7</v>
      </c>
      <c r="E67" s="34">
        <v>4</v>
      </c>
      <c r="F67" s="34">
        <v>2</v>
      </c>
      <c r="G67">
        <f t="shared" si="10"/>
        <v>13</v>
      </c>
      <c r="I67" s="22">
        <f t="shared" si="11"/>
        <v>4.333333333333333</v>
      </c>
      <c r="J67" s="46">
        <f>+IFR!AD67</f>
        <v>4.8454565257713472E-3</v>
      </c>
      <c r="K67" s="14">
        <f t="shared" si="8"/>
        <v>0.95</v>
      </c>
      <c r="L67" s="22">
        <f t="shared" si="6"/>
        <v>4.1166666666666663</v>
      </c>
      <c r="M67" s="14">
        <v>1</v>
      </c>
      <c r="N67" s="14">
        <v>1</v>
      </c>
      <c r="P67" s="22">
        <f t="shared" si="7"/>
        <v>4.1166666666666663</v>
      </c>
      <c r="R67" s="45">
        <f t="shared" si="9"/>
        <v>6.678961002439045E-4</v>
      </c>
      <c r="T67" s="5">
        <f>+R67*(assessment!$J$271*assessment!$E$3)</f>
        <v>5157.384585255455</v>
      </c>
      <c r="V67" s="46">
        <f>+T67/payroll!F67</f>
        <v>1.1172010981387989E-4</v>
      </c>
      <c r="X67" s="5">
        <f>IF(V67&lt;$X$2,T67, +payroll!F67 * $X$2)</f>
        <v>5157.384585255455</v>
      </c>
      <c r="Z67" s="5">
        <f t="shared" si="3"/>
        <v>0</v>
      </c>
      <c r="AB67" s="42">
        <f t="shared" si="4"/>
        <v>1</v>
      </c>
    </row>
    <row r="68" spans="1:28">
      <c r="A68" t="s">
        <v>102</v>
      </c>
      <c r="B68" t="s">
        <v>103</v>
      </c>
      <c r="D68" s="34">
        <v>0</v>
      </c>
      <c r="E68" s="34">
        <v>0</v>
      </c>
      <c r="F68" s="34">
        <v>0</v>
      </c>
      <c r="G68">
        <f t="shared" si="10"/>
        <v>0</v>
      </c>
      <c r="I68" s="22">
        <f t="shared" si="11"/>
        <v>0</v>
      </c>
      <c r="J68" s="46">
        <f>+IFR!AD68</f>
        <v>0</v>
      </c>
      <c r="K68" s="14">
        <f t="shared" si="8"/>
        <v>0.95</v>
      </c>
      <c r="L68" s="22">
        <f t="shared" si="6"/>
        <v>0</v>
      </c>
      <c r="M68" s="14">
        <v>1</v>
      </c>
      <c r="N68" s="14">
        <v>1</v>
      </c>
      <c r="P68" s="22">
        <f t="shared" si="7"/>
        <v>0</v>
      </c>
      <c r="R68" s="45">
        <f t="shared" si="9"/>
        <v>0</v>
      </c>
      <c r="T68" s="5">
        <f>+R68*(assessment!$J$271*assessment!$E$3)</f>
        <v>0</v>
      </c>
      <c r="V68" s="46">
        <f>+T68/payroll!F68</f>
        <v>0</v>
      </c>
      <c r="X68" s="5">
        <f>IF(V68&lt;$X$2,T68, +payroll!F68 * $X$2)</f>
        <v>0</v>
      </c>
      <c r="Z68" s="5">
        <f t="shared" si="3"/>
        <v>0</v>
      </c>
      <c r="AB68" s="42" t="e">
        <f t="shared" si="4"/>
        <v>#DIV/0!</v>
      </c>
    </row>
    <row r="69" spans="1:28">
      <c r="A69" t="s">
        <v>104</v>
      </c>
      <c r="B69" t="s">
        <v>105</v>
      </c>
      <c r="D69" s="34">
        <v>0</v>
      </c>
      <c r="E69" s="34">
        <v>0</v>
      </c>
      <c r="F69" s="34">
        <v>0</v>
      </c>
      <c r="G69">
        <f t="shared" si="10"/>
        <v>0</v>
      </c>
      <c r="I69" s="22">
        <f t="shared" si="11"/>
        <v>0</v>
      </c>
      <c r="J69" s="46">
        <f>+IFR!AD69</f>
        <v>0</v>
      </c>
      <c r="K69" s="14">
        <f t="shared" ref="K69:K100" si="12">IF(+J69&lt;$E$266,$I$266,IF(J69&gt;$E$268,$I$268,$I$267))</f>
        <v>0.95</v>
      </c>
      <c r="L69" s="22">
        <f t="shared" si="6"/>
        <v>0</v>
      </c>
      <c r="M69" s="14">
        <v>1</v>
      </c>
      <c r="N69" s="14">
        <v>1</v>
      </c>
      <c r="P69" s="22">
        <f t="shared" si="7"/>
        <v>0</v>
      </c>
      <c r="R69" s="45">
        <f t="shared" ref="R69:R100" si="13">+P69/$P$263</f>
        <v>0</v>
      </c>
      <c r="T69" s="5">
        <f>+R69*(assessment!$J$271*assessment!$E$3)</f>
        <v>0</v>
      </c>
      <c r="V69" s="46">
        <f>+T69/payroll!F69</f>
        <v>0</v>
      </c>
      <c r="X69" s="5">
        <f>IF(V69&lt;$X$2,T69, +payroll!F69 * $X$2)</f>
        <v>0</v>
      </c>
      <c r="Z69" s="5">
        <f t="shared" ref="Z69:Z132" si="14">+T69-X69</f>
        <v>0</v>
      </c>
      <c r="AB69" s="42" t="e">
        <f t="shared" ref="AB69:AB132" si="15">+X69/T69</f>
        <v>#DIV/0!</v>
      </c>
    </row>
    <row r="70" spans="1:28">
      <c r="A70" t="s">
        <v>106</v>
      </c>
      <c r="B70" t="s">
        <v>107</v>
      </c>
      <c r="D70" s="34">
        <v>20</v>
      </c>
      <c r="E70" s="34">
        <v>16</v>
      </c>
      <c r="F70" s="34">
        <v>8</v>
      </c>
      <c r="G70">
        <f t="shared" si="10"/>
        <v>44</v>
      </c>
      <c r="I70" s="22">
        <f t="shared" si="11"/>
        <v>14.666666666666666</v>
      </c>
      <c r="J70" s="46">
        <f>+IFR!AD70</f>
        <v>2.1365014757755468E-2</v>
      </c>
      <c r="K70" s="14">
        <f t="shared" si="12"/>
        <v>0.95</v>
      </c>
      <c r="L70" s="22">
        <f t="shared" ref="L70:L133" si="16">+I70*K70</f>
        <v>13.933333333333332</v>
      </c>
      <c r="M70" s="14">
        <v>1</v>
      </c>
      <c r="N70" s="14">
        <v>1</v>
      </c>
      <c r="P70" s="22">
        <f t="shared" ref="P70:P133" si="17">+L70*M70*N70</f>
        <v>13.933333333333332</v>
      </c>
      <c r="R70" s="45">
        <f t="shared" si="13"/>
        <v>2.2605714162101383E-3</v>
      </c>
      <c r="T70" s="5">
        <f>+R70*(assessment!$J$271*assessment!$E$3)</f>
        <v>17455.76321163385</v>
      </c>
      <c r="V70" s="46">
        <f>+T70/payroll!F70</f>
        <v>4.8983753203739788E-4</v>
      </c>
      <c r="X70" s="5">
        <f>IF(V70&lt;$X$2,T70, +payroll!F70 * $X$2)</f>
        <v>17455.76321163385</v>
      </c>
      <c r="Z70" s="5">
        <f t="shared" si="14"/>
        <v>0</v>
      </c>
      <c r="AB70" s="42">
        <f t="shared" si="15"/>
        <v>1</v>
      </c>
    </row>
    <row r="71" spans="1:28">
      <c r="A71" t="s">
        <v>108</v>
      </c>
      <c r="B71" t="s">
        <v>109</v>
      </c>
      <c r="D71" s="34">
        <v>0</v>
      </c>
      <c r="E71" s="34">
        <v>0</v>
      </c>
      <c r="F71" s="34">
        <v>0</v>
      </c>
      <c r="G71">
        <f t="shared" si="10"/>
        <v>0</v>
      </c>
      <c r="I71" s="22">
        <f t="shared" si="11"/>
        <v>0</v>
      </c>
      <c r="J71" s="46">
        <f>+IFR!AD71</f>
        <v>0</v>
      </c>
      <c r="K71" s="14">
        <f t="shared" si="12"/>
        <v>0.95</v>
      </c>
      <c r="L71" s="22">
        <f t="shared" si="16"/>
        <v>0</v>
      </c>
      <c r="M71" s="14">
        <v>1</v>
      </c>
      <c r="N71" s="14">
        <v>1</v>
      </c>
      <c r="P71" s="22">
        <f t="shared" si="17"/>
        <v>0</v>
      </c>
      <c r="R71" s="45">
        <f t="shared" si="13"/>
        <v>0</v>
      </c>
      <c r="T71" s="5">
        <f>+R71*(assessment!$J$271*assessment!$E$3)</f>
        <v>0</v>
      </c>
      <c r="V71" s="46">
        <f>+T71/payroll!F71</f>
        <v>0</v>
      </c>
      <c r="X71" s="5">
        <f>IF(V71&lt;$X$2,T71, +payroll!F71 * $X$2)</f>
        <v>0</v>
      </c>
      <c r="Z71" s="5">
        <f t="shared" si="14"/>
        <v>0</v>
      </c>
      <c r="AB71" s="42" t="e">
        <f t="shared" si="15"/>
        <v>#DIV/0!</v>
      </c>
    </row>
    <row r="72" spans="1:28">
      <c r="A72" t="s">
        <v>110</v>
      </c>
      <c r="B72" t="s">
        <v>572</v>
      </c>
      <c r="D72" s="34">
        <v>0</v>
      </c>
      <c r="E72" s="34">
        <v>0</v>
      </c>
      <c r="F72" s="34">
        <v>0</v>
      </c>
      <c r="G72">
        <f t="shared" si="10"/>
        <v>0</v>
      </c>
      <c r="I72" s="22">
        <f t="shared" si="11"/>
        <v>0</v>
      </c>
      <c r="J72" s="46">
        <f>+IFR!AD72</f>
        <v>0</v>
      </c>
      <c r="K72" s="14">
        <f t="shared" si="12"/>
        <v>0.95</v>
      </c>
      <c r="L72" s="22">
        <f t="shared" si="16"/>
        <v>0</v>
      </c>
      <c r="M72" s="14">
        <v>1</v>
      </c>
      <c r="N72" s="14">
        <v>1</v>
      </c>
      <c r="P72" s="22">
        <f t="shared" si="17"/>
        <v>0</v>
      </c>
      <c r="R72" s="45">
        <f t="shared" si="13"/>
        <v>0</v>
      </c>
      <c r="T72" s="5">
        <f>+R72*(assessment!$J$271*assessment!$E$3)</f>
        <v>0</v>
      </c>
      <c r="V72" s="46">
        <f>+T72/payroll!F72</f>
        <v>0</v>
      </c>
      <c r="X72" s="5">
        <f>IF(V72&lt;$X$2,T72, +payroll!F72 * $X$2)</f>
        <v>0</v>
      </c>
      <c r="Z72" s="5">
        <f t="shared" si="14"/>
        <v>0</v>
      </c>
      <c r="AB72" s="42" t="e">
        <f t="shared" si="15"/>
        <v>#DIV/0!</v>
      </c>
    </row>
    <row r="73" spans="1:28">
      <c r="A73" t="s">
        <v>111</v>
      </c>
      <c r="B73" t="s">
        <v>112</v>
      </c>
      <c r="D73" s="34">
        <v>1</v>
      </c>
      <c r="E73" s="34">
        <v>0</v>
      </c>
      <c r="F73" s="34">
        <v>0</v>
      </c>
      <c r="G73">
        <f t="shared" si="10"/>
        <v>1</v>
      </c>
      <c r="I73" s="22">
        <f t="shared" si="11"/>
        <v>0.33333333333333331</v>
      </c>
      <c r="J73" s="46">
        <f>+IFR!AD73</f>
        <v>1.6666666666666668E-3</v>
      </c>
      <c r="K73" s="14">
        <f t="shared" si="12"/>
        <v>0.95</v>
      </c>
      <c r="L73" s="22">
        <f t="shared" si="16"/>
        <v>0.31666666666666665</v>
      </c>
      <c r="M73" s="14">
        <v>1</v>
      </c>
      <c r="N73" s="14">
        <v>1</v>
      </c>
      <c r="P73" s="22">
        <f t="shared" si="17"/>
        <v>0.31666666666666665</v>
      </c>
      <c r="R73" s="45">
        <f t="shared" si="13"/>
        <v>5.1376623095684963E-5</v>
      </c>
      <c r="T73" s="5">
        <f>+R73*(assessment!$J$271*assessment!$E$3)</f>
        <v>396.7218911734966</v>
      </c>
      <c r="V73" s="46">
        <f>+T73/payroll!F73</f>
        <v>7.6216293858884224E-5</v>
      </c>
      <c r="X73" s="5">
        <f>IF(V73&lt;$X$2,T73, +payroll!F73 * $X$2)</f>
        <v>396.7218911734966</v>
      </c>
      <c r="Z73" s="5">
        <f t="shared" si="14"/>
        <v>0</v>
      </c>
      <c r="AB73" s="42">
        <f t="shared" si="15"/>
        <v>1</v>
      </c>
    </row>
    <row r="74" spans="1:28">
      <c r="A74" t="s">
        <v>113</v>
      </c>
      <c r="B74" t="s">
        <v>114</v>
      </c>
      <c r="D74" s="34">
        <v>0</v>
      </c>
      <c r="E74" s="34">
        <v>0</v>
      </c>
      <c r="F74" s="34">
        <v>0</v>
      </c>
      <c r="G74">
        <f t="shared" si="10"/>
        <v>0</v>
      </c>
      <c r="I74" s="22">
        <f t="shared" si="11"/>
        <v>0</v>
      </c>
      <c r="J74" s="46">
        <f>+IFR!AD74</f>
        <v>0</v>
      </c>
      <c r="K74" s="14">
        <f t="shared" si="12"/>
        <v>0.95</v>
      </c>
      <c r="L74" s="22">
        <f t="shared" si="16"/>
        <v>0</v>
      </c>
      <c r="M74" s="14">
        <v>1</v>
      </c>
      <c r="N74" s="14">
        <v>1</v>
      </c>
      <c r="P74" s="22">
        <f t="shared" si="17"/>
        <v>0</v>
      </c>
      <c r="R74" s="45">
        <f t="shared" si="13"/>
        <v>0</v>
      </c>
      <c r="T74" s="5">
        <f>+R74*(assessment!$J$271*assessment!$E$3)</f>
        <v>0</v>
      </c>
      <c r="V74" s="46">
        <f>+T74/payroll!F74</f>
        <v>0</v>
      </c>
      <c r="X74" s="5">
        <f>IF(V74&lt;$X$2,T74, +payroll!F74 * $X$2)</f>
        <v>0</v>
      </c>
      <c r="Z74" s="5">
        <f t="shared" si="14"/>
        <v>0</v>
      </c>
      <c r="AB74" s="42" t="e">
        <f t="shared" si="15"/>
        <v>#DIV/0!</v>
      </c>
    </row>
    <row r="75" spans="1:28">
      <c r="A75" t="s">
        <v>115</v>
      </c>
      <c r="B75" t="s">
        <v>116</v>
      </c>
      <c r="D75" s="34">
        <v>1</v>
      </c>
      <c r="E75" s="34">
        <v>0</v>
      </c>
      <c r="F75" s="34">
        <v>2</v>
      </c>
      <c r="G75">
        <f t="shared" si="10"/>
        <v>3</v>
      </c>
      <c r="I75" s="22">
        <f t="shared" si="11"/>
        <v>1</v>
      </c>
      <c r="J75" s="46">
        <f>+IFR!AD75</f>
        <v>6.3979106879849361E-3</v>
      </c>
      <c r="K75" s="14">
        <f t="shared" si="12"/>
        <v>0.95</v>
      </c>
      <c r="L75" s="22">
        <f t="shared" si="16"/>
        <v>0.95</v>
      </c>
      <c r="M75" s="14">
        <v>1</v>
      </c>
      <c r="N75" s="14">
        <v>1</v>
      </c>
      <c r="P75" s="22">
        <f t="shared" si="17"/>
        <v>0.95</v>
      </c>
      <c r="R75" s="45">
        <f t="shared" si="13"/>
        <v>1.5412986928705488E-4</v>
      </c>
      <c r="T75" s="5">
        <f>+R75*(assessment!$J$271*assessment!$E$3)</f>
        <v>1190.1656735204897</v>
      </c>
      <c r="V75" s="46">
        <f>+T75/payroll!F75</f>
        <v>8.8541487673290522E-5</v>
      </c>
      <c r="X75" s="5">
        <f>IF(V75&lt;$X$2,T75, +payroll!F75 * $X$2)</f>
        <v>1190.1656735204897</v>
      </c>
      <c r="Z75" s="5">
        <f t="shared" si="14"/>
        <v>0</v>
      </c>
      <c r="AB75" s="42">
        <f t="shared" si="15"/>
        <v>1</v>
      </c>
    </row>
    <row r="76" spans="1:28">
      <c r="A76" t="s">
        <v>117</v>
      </c>
      <c r="B76" t="s">
        <v>118</v>
      </c>
      <c r="D76" s="34">
        <v>0</v>
      </c>
      <c r="E76" s="34">
        <v>0</v>
      </c>
      <c r="F76" s="34">
        <v>0</v>
      </c>
      <c r="G76">
        <f t="shared" si="10"/>
        <v>0</v>
      </c>
      <c r="I76" s="22">
        <f t="shared" si="11"/>
        <v>0</v>
      </c>
      <c r="J76" s="46">
        <f>+IFR!AD76</f>
        <v>0</v>
      </c>
      <c r="K76" s="14">
        <f t="shared" si="12"/>
        <v>0.95</v>
      </c>
      <c r="L76" s="22">
        <f t="shared" si="16"/>
        <v>0</v>
      </c>
      <c r="M76" s="14">
        <v>1</v>
      </c>
      <c r="N76" s="14">
        <v>1</v>
      </c>
      <c r="P76" s="22">
        <f t="shared" si="17"/>
        <v>0</v>
      </c>
      <c r="R76" s="45">
        <f t="shared" si="13"/>
        <v>0</v>
      </c>
      <c r="T76" s="5">
        <f>+R76*(assessment!$J$271*assessment!$E$3)</f>
        <v>0</v>
      </c>
      <c r="V76" s="46">
        <f>+T76/payroll!F76</f>
        <v>0</v>
      </c>
      <c r="X76" s="5">
        <f>IF(V76&lt;$X$2,T76, +payroll!F76 * $X$2)</f>
        <v>0</v>
      </c>
      <c r="Z76" s="5">
        <f t="shared" si="14"/>
        <v>0</v>
      </c>
      <c r="AB76" s="42" t="e">
        <f t="shared" si="15"/>
        <v>#DIV/0!</v>
      </c>
    </row>
    <row r="77" spans="1:28">
      <c r="A77" t="s">
        <v>119</v>
      </c>
      <c r="B77" t="s">
        <v>120</v>
      </c>
      <c r="D77" s="34">
        <v>0</v>
      </c>
      <c r="E77" s="34">
        <v>2</v>
      </c>
      <c r="F77" s="34">
        <v>0</v>
      </c>
      <c r="G77">
        <f t="shared" si="10"/>
        <v>2</v>
      </c>
      <c r="I77" s="22">
        <f t="shared" si="11"/>
        <v>0.66666666666666663</v>
      </c>
      <c r="J77" s="46">
        <f>+IFR!AD77</f>
        <v>6.6666666666666671E-3</v>
      </c>
      <c r="K77" s="14">
        <f t="shared" si="12"/>
        <v>0.95</v>
      </c>
      <c r="L77" s="22">
        <f t="shared" si="16"/>
        <v>0.6333333333333333</v>
      </c>
      <c r="M77" s="14">
        <v>1</v>
      </c>
      <c r="N77" s="14">
        <v>1</v>
      </c>
      <c r="P77" s="22">
        <f t="shared" si="17"/>
        <v>0.6333333333333333</v>
      </c>
      <c r="R77" s="45">
        <f t="shared" si="13"/>
        <v>1.0275324619136993E-4</v>
      </c>
      <c r="T77" s="5">
        <f>+R77*(assessment!$J$271*assessment!$E$3)</f>
        <v>793.4437823469932</v>
      </c>
      <c r="V77" s="46">
        <f>+T77/payroll!F77</f>
        <v>3.3900154554939978E-4</v>
      </c>
      <c r="X77" s="5">
        <f>IF(V77&lt;$X$2,T77, +payroll!F77 * $X$2)</f>
        <v>793.4437823469932</v>
      </c>
      <c r="Z77" s="5">
        <f t="shared" si="14"/>
        <v>0</v>
      </c>
      <c r="AB77" s="42">
        <f t="shared" si="15"/>
        <v>1</v>
      </c>
    </row>
    <row r="78" spans="1:28">
      <c r="A78" t="s">
        <v>121</v>
      </c>
      <c r="B78" t="s">
        <v>494</v>
      </c>
      <c r="D78" s="34">
        <v>2</v>
      </c>
      <c r="E78" s="34">
        <v>0</v>
      </c>
      <c r="F78" s="34">
        <v>0</v>
      </c>
      <c r="G78">
        <f t="shared" si="10"/>
        <v>2</v>
      </c>
      <c r="I78" s="22">
        <f t="shared" si="11"/>
        <v>0.66666666666666663</v>
      </c>
      <c r="J78" s="46">
        <f>+IFR!AD78</f>
        <v>3.3333333333333335E-3</v>
      </c>
      <c r="K78" s="14">
        <f t="shared" si="12"/>
        <v>0.95</v>
      </c>
      <c r="L78" s="22">
        <f t="shared" si="16"/>
        <v>0.6333333333333333</v>
      </c>
      <c r="M78" s="14">
        <v>1</v>
      </c>
      <c r="N78" s="14">
        <v>1</v>
      </c>
      <c r="P78" s="22">
        <f t="shared" si="17"/>
        <v>0.6333333333333333</v>
      </c>
      <c r="R78" s="45">
        <f t="shared" si="13"/>
        <v>1.0275324619136993E-4</v>
      </c>
      <c r="T78" s="5">
        <f>+R78*(assessment!$J$271*assessment!$E$3)</f>
        <v>793.4437823469932</v>
      </c>
      <c r="V78" s="46">
        <f>+T78/payroll!F78</f>
        <v>4.9286325260965624E-4</v>
      </c>
      <c r="X78" s="5">
        <f>IF(V78&lt;$X$2,T78, +payroll!F78 * $X$2)</f>
        <v>793.4437823469932</v>
      </c>
      <c r="Z78" s="5">
        <f t="shared" si="14"/>
        <v>0</v>
      </c>
      <c r="AB78" s="42">
        <f t="shared" si="15"/>
        <v>1</v>
      </c>
    </row>
    <row r="79" spans="1:28">
      <c r="A79" t="s">
        <v>122</v>
      </c>
      <c r="B79" t="s">
        <v>123</v>
      </c>
      <c r="D79" s="34">
        <v>2</v>
      </c>
      <c r="E79" s="34">
        <v>4</v>
      </c>
      <c r="F79" s="34">
        <v>0</v>
      </c>
      <c r="G79">
        <f t="shared" si="10"/>
        <v>6</v>
      </c>
      <c r="I79" s="22">
        <f t="shared" si="11"/>
        <v>2</v>
      </c>
      <c r="J79" s="46">
        <f>+IFR!AD79</f>
        <v>1.5208955274736792E-2</v>
      </c>
      <c r="K79" s="14">
        <f t="shared" si="12"/>
        <v>0.95</v>
      </c>
      <c r="L79" s="22">
        <f t="shared" si="16"/>
        <v>1.9</v>
      </c>
      <c r="M79" s="14">
        <v>1</v>
      </c>
      <c r="N79" s="14">
        <v>1</v>
      </c>
      <c r="P79" s="22">
        <f t="shared" si="17"/>
        <v>1.9</v>
      </c>
      <c r="R79" s="45">
        <f t="shared" si="13"/>
        <v>3.0825973857410977E-4</v>
      </c>
      <c r="T79" s="5">
        <f>+R79*(assessment!$J$271*assessment!$E$3)</f>
        <v>2380.3313470409794</v>
      </c>
      <c r="V79" s="46">
        <f>+T79/payroll!F79</f>
        <v>3.58086873829679E-4</v>
      </c>
      <c r="X79" s="5">
        <f>IF(V79&lt;$X$2,T79, +payroll!F79 * $X$2)</f>
        <v>2380.3313470409794</v>
      </c>
      <c r="Z79" s="5">
        <f t="shared" si="14"/>
        <v>0</v>
      </c>
      <c r="AB79" s="42">
        <f t="shared" si="15"/>
        <v>1</v>
      </c>
    </row>
    <row r="80" spans="1:28">
      <c r="A80" t="s">
        <v>477</v>
      </c>
      <c r="B80" t="s">
        <v>530</v>
      </c>
      <c r="D80" s="34">
        <v>0</v>
      </c>
      <c r="E80" s="34">
        <v>0</v>
      </c>
      <c r="F80" s="34">
        <v>0</v>
      </c>
      <c r="G80">
        <f>SUM(D80:F80)</f>
        <v>0</v>
      </c>
      <c r="I80" s="22">
        <f>AVERAGE(D80:F80)</f>
        <v>0</v>
      </c>
      <c r="J80" s="46">
        <f>+IFR!AD80</f>
        <v>0</v>
      </c>
      <c r="K80" s="14">
        <f t="shared" si="12"/>
        <v>0.95</v>
      </c>
      <c r="L80" s="22">
        <f t="shared" si="16"/>
        <v>0</v>
      </c>
      <c r="M80" s="14">
        <v>1</v>
      </c>
      <c r="N80" s="14">
        <v>1</v>
      </c>
      <c r="P80" s="22">
        <f t="shared" si="17"/>
        <v>0</v>
      </c>
      <c r="R80" s="45">
        <f t="shared" si="13"/>
        <v>0</v>
      </c>
      <c r="T80" s="5">
        <f>+R80*(assessment!$J$271*assessment!$E$3)</f>
        <v>0</v>
      </c>
      <c r="V80" s="46">
        <f>+T80/payroll!F80</f>
        <v>0</v>
      </c>
      <c r="X80" s="5">
        <f>IF(V80&lt;$X$2,T80, +payroll!F80 * $X$2)</f>
        <v>0</v>
      </c>
      <c r="Z80" s="5">
        <f t="shared" si="14"/>
        <v>0</v>
      </c>
      <c r="AB80" s="42" t="e">
        <f t="shared" si="15"/>
        <v>#DIV/0!</v>
      </c>
    </row>
    <row r="81" spans="1:28">
      <c r="A81" t="s">
        <v>124</v>
      </c>
      <c r="B81" t="s">
        <v>488</v>
      </c>
      <c r="D81" s="34">
        <v>1</v>
      </c>
      <c r="E81" s="34">
        <v>0</v>
      </c>
      <c r="F81" s="34">
        <v>0</v>
      </c>
      <c r="G81">
        <f t="shared" si="10"/>
        <v>1</v>
      </c>
      <c r="I81" s="22">
        <f t="shared" si="11"/>
        <v>0.33333333333333331</v>
      </c>
      <c r="J81" s="46">
        <f>+IFR!AD81</f>
        <v>8.6333419666752992E-4</v>
      </c>
      <c r="K81" s="14">
        <f t="shared" si="12"/>
        <v>0.95</v>
      </c>
      <c r="L81" s="22">
        <f t="shared" si="16"/>
        <v>0.31666666666666665</v>
      </c>
      <c r="M81" s="14">
        <v>1</v>
      </c>
      <c r="N81" s="14">
        <v>1</v>
      </c>
      <c r="P81" s="22">
        <f t="shared" si="17"/>
        <v>0.31666666666666665</v>
      </c>
      <c r="R81" s="45">
        <f t="shared" si="13"/>
        <v>5.1376623095684963E-5</v>
      </c>
      <c r="T81" s="5">
        <f>+R81*(assessment!$J$271*assessment!$E$3)</f>
        <v>396.7218911734966</v>
      </c>
      <c r="V81" s="46">
        <f>+T81/payroll!F81</f>
        <v>4.0029314529770521E-5</v>
      </c>
      <c r="X81" s="5">
        <f>IF(V81&lt;$X$2,T81, +payroll!F81 * $X$2)</f>
        <v>396.7218911734966</v>
      </c>
      <c r="Z81" s="5">
        <f t="shared" si="14"/>
        <v>0</v>
      </c>
      <c r="AB81" s="42">
        <f t="shared" si="15"/>
        <v>1</v>
      </c>
    </row>
    <row r="82" spans="1:28">
      <c r="A82" t="s">
        <v>125</v>
      </c>
      <c r="B82" t="s">
        <v>126</v>
      </c>
      <c r="D82" s="34">
        <v>0</v>
      </c>
      <c r="E82" s="34">
        <v>0</v>
      </c>
      <c r="F82" s="34">
        <v>0</v>
      </c>
      <c r="G82">
        <f t="shared" si="10"/>
        <v>0</v>
      </c>
      <c r="I82" s="22">
        <f t="shared" si="11"/>
        <v>0</v>
      </c>
      <c r="J82" s="46">
        <f>+IFR!AD82</f>
        <v>0</v>
      </c>
      <c r="K82" s="14">
        <f t="shared" si="12"/>
        <v>0.95</v>
      </c>
      <c r="L82" s="22">
        <f t="shared" si="16"/>
        <v>0</v>
      </c>
      <c r="M82" s="14">
        <v>1</v>
      </c>
      <c r="N82" s="14">
        <v>1</v>
      </c>
      <c r="P82" s="22">
        <f t="shared" si="17"/>
        <v>0</v>
      </c>
      <c r="R82" s="45">
        <f t="shared" si="13"/>
        <v>0</v>
      </c>
      <c r="T82" s="5">
        <f>+R82*(assessment!$J$271*assessment!$E$3)</f>
        <v>0</v>
      </c>
      <c r="V82" s="46">
        <f>+T82/payroll!F82</f>
        <v>0</v>
      </c>
      <c r="X82" s="5">
        <f>IF(V82&lt;$X$2,T82, +payroll!F82 * $X$2)</f>
        <v>0</v>
      </c>
      <c r="Z82" s="5">
        <f t="shared" si="14"/>
        <v>0</v>
      </c>
      <c r="AB82" s="42" t="e">
        <f t="shared" si="15"/>
        <v>#DIV/0!</v>
      </c>
    </row>
    <row r="83" spans="1:28">
      <c r="A83" t="s">
        <v>127</v>
      </c>
      <c r="B83" t="s">
        <v>531</v>
      </c>
      <c r="D83" s="34">
        <v>0</v>
      </c>
      <c r="E83" s="34">
        <v>0</v>
      </c>
      <c r="F83" s="34">
        <v>1</v>
      </c>
      <c r="G83">
        <f t="shared" si="10"/>
        <v>1</v>
      </c>
      <c r="I83" s="22">
        <f t="shared" si="11"/>
        <v>0.33333333333333331</v>
      </c>
      <c r="J83" s="46">
        <f>+IFR!AD83</f>
        <v>4.4692737430167594E-3</v>
      </c>
      <c r="K83" s="14">
        <f t="shared" si="12"/>
        <v>0.95</v>
      </c>
      <c r="L83" s="22">
        <f t="shared" si="16"/>
        <v>0.31666666666666665</v>
      </c>
      <c r="M83" s="14">
        <v>1</v>
      </c>
      <c r="N83" s="14">
        <v>1</v>
      </c>
      <c r="P83" s="22">
        <f t="shared" si="17"/>
        <v>0.31666666666666665</v>
      </c>
      <c r="R83" s="45">
        <f t="shared" si="13"/>
        <v>5.1376623095684963E-5</v>
      </c>
      <c r="T83" s="5">
        <f>+R83*(assessment!$J$271*assessment!$E$3)</f>
        <v>396.7218911734966</v>
      </c>
      <c r="V83" s="46">
        <f>+T83/payroll!F83</f>
        <v>5.8671017454662296E-5</v>
      </c>
      <c r="X83" s="5">
        <f>IF(V83&lt;$X$2,T83, +payroll!F83 * $X$2)</f>
        <v>396.7218911734966</v>
      </c>
      <c r="Z83" s="5">
        <f t="shared" si="14"/>
        <v>0</v>
      </c>
      <c r="AB83" s="42">
        <f t="shared" si="15"/>
        <v>1</v>
      </c>
    </row>
    <row r="84" spans="1:28">
      <c r="A84" t="s">
        <v>128</v>
      </c>
      <c r="B84" t="s">
        <v>129</v>
      </c>
      <c r="D84" s="34">
        <v>0</v>
      </c>
      <c r="E84" s="34">
        <v>1</v>
      </c>
      <c r="F84" s="34">
        <v>0</v>
      </c>
      <c r="G84">
        <f t="shared" si="10"/>
        <v>1</v>
      </c>
      <c r="I84" s="22">
        <f t="shared" si="11"/>
        <v>0.33333333333333331</v>
      </c>
      <c r="J84" s="46">
        <f>+IFR!AD84</f>
        <v>3.3333333333333335E-3</v>
      </c>
      <c r="K84" s="14">
        <f t="shared" si="12"/>
        <v>0.95</v>
      </c>
      <c r="L84" s="22">
        <f t="shared" si="16"/>
        <v>0.31666666666666665</v>
      </c>
      <c r="M84" s="14">
        <v>1</v>
      </c>
      <c r="N84" s="14">
        <v>1</v>
      </c>
      <c r="P84" s="22">
        <f t="shared" si="17"/>
        <v>0.31666666666666665</v>
      </c>
      <c r="R84" s="45">
        <f t="shared" si="13"/>
        <v>5.1376623095684963E-5</v>
      </c>
      <c r="T84" s="5">
        <f>+R84*(assessment!$J$271*assessment!$E$3)</f>
        <v>396.7218911734966</v>
      </c>
      <c r="V84" s="46">
        <f>+T84/payroll!F84</f>
        <v>6.528235219222247E-4</v>
      </c>
      <c r="X84" s="5">
        <f>IF(V84&lt;$X$2,T84, +payroll!F84 * $X$2)</f>
        <v>396.7218911734966</v>
      </c>
      <c r="Z84" s="5">
        <f t="shared" si="14"/>
        <v>0</v>
      </c>
      <c r="AB84" s="42">
        <f t="shared" si="15"/>
        <v>1</v>
      </c>
    </row>
    <row r="85" spans="1:28">
      <c r="A85" s="42" t="s">
        <v>576</v>
      </c>
      <c r="B85" s="42" t="s">
        <v>577</v>
      </c>
      <c r="D85" s="34">
        <v>0</v>
      </c>
      <c r="E85" s="34">
        <v>0</v>
      </c>
      <c r="F85" s="34">
        <v>0</v>
      </c>
      <c r="G85">
        <f>SUM(D85:F85)</f>
        <v>0</v>
      </c>
      <c r="I85" s="22">
        <f>AVERAGE(D85:F85)</f>
        <v>0</v>
      </c>
      <c r="J85" s="46">
        <f>+IFR!AD85</f>
        <v>0</v>
      </c>
      <c r="K85" s="14">
        <f t="shared" si="12"/>
        <v>0.95</v>
      </c>
      <c r="L85" s="22">
        <f>+I85*K85</f>
        <v>0</v>
      </c>
      <c r="M85" s="14">
        <v>1</v>
      </c>
      <c r="N85" s="14">
        <v>1</v>
      </c>
      <c r="P85" s="22">
        <f>+L85*M85*N85</f>
        <v>0</v>
      </c>
      <c r="R85" s="45">
        <f t="shared" si="13"/>
        <v>0</v>
      </c>
      <c r="T85" s="5">
        <f>+R85*(assessment!$J$271*assessment!$E$3)</f>
        <v>0</v>
      </c>
      <c r="V85" s="46">
        <f>+T85/payroll!F85</f>
        <v>0</v>
      </c>
      <c r="X85" s="5">
        <f>IF(V85&lt;$X$2,T85, +payroll!F85 * $X$2)</f>
        <v>0</v>
      </c>
      <c r="Z85" s="5">
        <f>+T85-X85</f>
        <v>0</v>
      </c>
      <c r="AB85" s="42" t="e">
        <f>+X85/T85</f>
        <v>#DIV/0!</v>
      </c>
    </row>
    <row r="86" spans="1:28">
      <c r="A86" t="s">
        <v>130</v>
      </c>
      <c r="B86" t="s">
        <v>131</v>
      </c>
      <c r="D86" s="34">
        <v>0</v>
      </c>
      <c r="E86" s="34">
        <v>0</v>
      </c>
      <c r="F86" s="34">
        <v>0</v>
      </c>
      <c r="G86">
        <f t="shared" si="10"/>
        <v>0</v>
      </c>
      <c r="I86" s="22">
        <f t="shared" si="11"/>
        <v>0</v>
      </c>
      <c r="J86" s="46">
        <f>+IFR!AD86</f>
        <v>0</v>
      </c>
      <c r="K86" s="14">
        <f t="shared" si="12"/>
        <v>0.95</v>
      </c>
      <c r="L86" s="22">
        <f t="shared" si="16"/>
        <v>0</v>
      </c>
      <c r="M86" s="14">
        <v>1</v>
      </c>
      <c r="N86" s="14">
        <v>1</v>
      </c>
      <c r="P86" s="22">
        <f t="shared" si="17"/>
        <v>0</v>
      </c>
      <c r="R86" s="45">
        <f t="shared" si="13"/>
        <v>0</v>
      </c>
      <c r="T86" s="5">
        <f>+R86*(assessment!$J$271*assessment!$E$3)</f>
        <v>0</v>
      </c>
      <c r="V86" s="46">
        <f>+T86/payroll!F86</f>
        <v>0</v>
      </c>
      <c r="X86" s="5">
        <f>IF(V86&lt;$X$2,T86, +payroll!F86 * $X$2)</f>
        <v>0</v>
      </c>
      <c r="Z86" s="5">
        <f t="shared" si="14"/>
        <v>0</v>
      </c>
      <c r="AB86" s="42" t="e">
        <f t="shared" si="15"/>
        <v>#DIV/0!</v>
      </c>
    </row>
    <row r="87" spans="1:28">
      <c r="A87" t="s">
        <v>132</v>
      </c>
      <c r="B87" t="s">
        <v>133</v>
      </c>
      <c r="D87" s="34">
        <v>0</v>
      </c>
      <c r="E87" s="34">
        <v>0</v>
      </c>
      <c r="F87" s="34">
        <v>0</v>
      </c>
      <c r="G87">
        <f t="shared" si="10"/>
        <v>0</v>
      </c>
      <c r="I87" s="22">
        <f t="shared" si="11"/>
        <v>0</v>
      </c>
      <c r="J87" s="46">
        <f>+IFR!AD87</f>
        <v>0</v>
      </c>
      <c r="K87" s="14">
        <f t="shared" si="12"/>
        <v>0.95</v>
      </c>
      <c r="L87" s="22">
        <f t="shared" si="16"/>
        <v>0</v>
      </c>
      <c r="M87" s="14">
        <v>1</v>
      </c>
      <c r="N87" s="14">
        <v>1</v>
      </c>
      <c r="P87" s="22">
        <f t="shared" si="17"/>
        <v>0</v>
      </c>
      <c r="R87" s="45">
        <f t="shared" si="13"/>
        <v>0</v>
      </c>
      <c r="T87" s="5">
        <f>+R87*(assessment!$J$271*assessment!$E$3)</f>
        <v>0</v>
      </c>
      <c r="V87" s="46">
        <f>+T87/payroll!F87</f>
        <v>0</v>
      </c>
      <c r="X87" s="5">
        <f>IF(V87&lt;$X$2,T87, +payroll!F87 * $X$2)</f>
        <v>0</v>
      </c>
      <c r="Z87" s="5">
        <f t="shared" si="14"/>
        <v>0</v>
      </c>
      <c r="AB87" s="42" t="e">
        <f t="shared" si="15"/>
        <v>#DIV/0!</v>
      </c>
    </row>
    <row r="88" spans="1:28">
      <c r="A88" t="s">
        <v>134</v>
      </c>
      <c r="B88" t="s">
        <v>135</v>
      </c>
      <c r="D88" s="34">
        <v>1</v>
      </c>
      <c r="E88" s="34">
        <v>0</v>
      </c>
      <c r="F88" s="34">
        <v>0</v>
      </c>
      <c r="G88">
        <f t="shared" si="10"/>
        <v>1</v>
      </c>
      <c r="I88" s="22">
        <f t="shared" si="11"/>
        <v>0.33333333333333331</v>
      </c>
      <c r="J88" s="46">
        <f>+IFR!AD88</f>
        <v>1.6666666666666668E-3</v>
      </c>
      <c r="K88" s="14">
        <f t="shared" si="12"/>
        <v>0.95</v>
      </c>
      <c r="L88" s="22">
        <f t="shared" si="16"/>
        <v>0.31666666666666665</v>
      </c>
      <c r="M88" s="14">
        <v>1</v>
      </c>
      <c r="N88" s="14">
        <v>1</v>
      </c>
      <c r="P88" s="22">
        <f t="shared" si="17"/>
        <v>0.31666666666666665</v>
      </c>
      <c r="R88" s="45">
        <f t="shared" si="13"/>
        <v>5.1376623095684963E-5</v>
      </c>
      <c r="T88" s="5">
        <f>+R88*(assessment!$J$271*assessment!$E$3)</f>
        <v>396.7218911734966</v>
      </c>
      <c r="V88" s="46">
        <f>+T88/payroll!F88</f>
        <v>7.3745248351288935E-5</v>
      </c>
      <c r="X88" s="5">
        <f>IF(V88&lt;$X$2,T88, +payroll!F88 * $X$2)</f>
        <v>396.7218911734966</v>
      </c>
      <c r="Z88" s="5">
        <f t="shared" si="14"/>
        <v>0</v>
      </c>
      <c r="AB88" s="42">
        <f t="shared" si="15"/>
        <v>1</v>
      </c>
    </row>
    <row r="89" spans="1:28">
      <c r="A89" s="42" t="s">
        <v>136</v>
      </c>
      <c r="B89" s="42" t="s">
        <v>137</v>
      </c>
      <c r="D89" s="34">
        <v>1964</v>
      </c>
      <c r="E89" s="34">
        <v>2032</v>
      </c>
      <c r="F89" s="34">
        <v>2111</v>
      </c>
      <c r="G89">
        <f>SUM(D89:F89)</f>
        <v>6107</v>
      </c>
      <c r="I89" s="22">
        <f>AVERAGE(D89:F89)</f>
        <v>2035.6666666666667</v>
      </c>
      <c r="J89" s="46">
        <f>+IFR!AD89</f>
        <v>5.7268208970505184E-2</v>
      </c>
      <c r="K89" s="14">
        <f t="shared" si="12"/>
        <v>1</v>
      </c>
      <c r="L89" s="22">
        <f t="shared" si="16"/>
        <v>2035.6666666666667</v>
      </c>
      <c r="M89" s="14">
        <v>1</v>
      </c>
      <c r="N89" s="14">
        <v>1</v>
      </c>
      <c r="P89" s="22">
        <f t="shared" si="17"/>
        <v>2035.6666666666667</v>
      </c>
      <c r="R89" s="45">
        <f t="shared" si="13"/>
        <v>0.33027056552141904</v>
      </c>
      <c r="T89" s="5">
        <f>+R89*(assessment!$J$271*assessment!$E$3)</f>
        <v>2550295.3572595199</v>
      </c>
      <c r="V89" s="46">
        <f>+T89/payroll!F89</f>
        <v>1.7159122146741675E-3</v>
      </c>
      <c r="X89" s="5">
        <f>IF(V89&lt;$X$2,T89, +payroll!F89 * $X$2)</f>
        <v>2550295.3572595199</v>
      </c>
      <c r="Z89" s="5">
        <f t="shared" si="14"/>
        <v>0</v>
      </c>
      <c r="AB89" s="42">
        <f t="shared" si="15"/>
        <v>1</v>
      </c>
    </row>
    <row r="90" spans="1:28">
      <c r="A90" t="s">
        <v>138</v>
      </c>
      <c r="B90" t="s">
        <v>480</v>
      </c>
      <c r="D90" s="34">
        <v>315</v>
      </c>
      <c r="E90" s="34">
        <v>252</v>
      </c>
      <c r="F90" s="34">
        <v>246</v>
      </c>
      <c r="G90">
        <f>SUM(D90:F90)</f>
        <v>813</v>
      </c>
      <c r="I90" s="22">
        <f>AVERAGE(D90:F90)</f>
        <v>271</v>
      </c>
      <c r="J90" s="46">
        <f>+IFR!AD90</f>
        <v>2.1255585625479346E-2</v>
      </c>
      <c r="K90" s="14">
        <f t="shared" si="12"/>
        <v>0.95</v>
      </c>
      <c r="L90" s="22">
        <f t="shared" si="16"/>
        <v>257.45</v>
      </c>
      <c r="M90" s="14">
        <v>1</v>
      </c>
      <c r="N90" s="14">
        <v>1</v>
      </c>
      <c r="P90" s="22">
        <f t="shared" si="17"/>
        <v>257.45</v>
      </c>
      <c r="R90" s="45">
        <f t="shared" si="13"/>
        <v>4.1769194576791874E-2</v>
      </c>
      <c r="T90" s="5">
        <f>+R90*(assessment!$J$271*assessment!$E$3)</f>
        <v>322534.89752405271</v>
      </c>
      <c r="V90" s="46">
        <f>+T90/payroll!F90</f>
        <v>5.2844951139221607E-4</v>
      </c>
      <c r="X90" s="5">
        <f>IF(V90&lt;$X$2,T90, +payroll!F90 * $X$2)</f>
        <v>322534.89752405271</v>
      </c>
      <c r="Z90" s="5">
        <f t="shared" si="14"/>
        <v>0</v>
      </c>
      <c r="AB90" s="42">
        <f t="shared" si="15"/>
        <v>1</v>
      </c>
    </row>
    <row r="91" spans="1:28">
      <c r="A91" t="s">
        <v>139</v>
      </c>
      <c r="B91" t="s">
        <v>140</v>
      </c>
      <c r="D91" s="34">
        <v>1</v>
      </c>
      <c r="E91" s="34">
        <v>0</v>
      </c>
      <c r="F91" s="34">
        <v>0</v>
      </c>
      <c r="G91">
        <f>SUM(D91:F91)</f>
        <v>1</v>
      </c>
      <c r="I91" s="22">
        <f>AVERAGE(D91:F91)</f>
        <v>0.33333333333333331</v>
      </c>
      <c r="J91" s="46">
        <f>+IFR!AD91</f>
        <v>1.6666666666666668E-3</v>
      </c>
      <c r="K91" s="14">
        <f t="shared" si="12"/>
        <v>0.95</v>
      </c>
      <c r="L91" s="22">
        <f t="shared" si="16"/>
        <v>0.31666666666666665</v>
      </c>
      <c r="M91" s="14">
        <v>1</v>
      </c>
      <c r="N91" s="14">
        <v>1</v>
      </c>
      <c r="P91" s="22">
        <f t="shared" si="17"/>
        <v>0.31666666666666665</v>
      </c>
      <c r="R91" s="45">
        <f t="shared" si="13"/>
        <v>5.1376623095684963E-5</v>
      </c>
      <c r="T91" s="5">
        <f>+R91*(assessment!$J$271*assessment!$E$3)</f>
        <v>396.7218911734966</v>
      </c>
      <c r="V91" s="46">
        <f>+T91/payroll!F91</f>
        <v>3.7681798821784197E-4</v>
      </c>
      <c r="X91" s="5">
        <f>IF(V91&lt;$X$2,T91, +payroll!F91 * $X$2)</f>
        <v>396.7218911734966</v>
      </c>
      <c r="Z91" s="5">
        <f t="shared" si="14"/>
        <v>0</v>
      </c>
      <c r="AB91" s="42">
        <f t="shared" si="15"/>
        <v>1</v>
      </c>
    </row>
    <row r="92" spans="1:28">
      <c r="A92" t="s">
        <v>479</v>
      </c>
      <c r="B92" t="s">
        <v>484</v>
      </c>
      <c r="D92" s="34">
        <v>109</v>
      </c>
      <c r="E92" s="34">
        <v>45</v>
      </c>
      <c r="F92" s="34">
        <v>43</v>
      </c>
      <c r="G92">
        <f>SUM(D92:F92)</f>
        <v>197</v>
      </c>
      <c r="I92" s="22">
        <f>AVERAGE(D92:F92)</f>
        <v>65.666666666666671</v>
      </c>
      <c r="J92" s="46">
        <f>+IFR!AD92</f>
        <v>2.3108129870058575E-2</v>
      </c>
      <c r="K92" s="14">
        <f t="shared" si="12"/>
        <v>0.95</v>
      </c>
      <c r="L92" s="22">
        <f t="shared" si="16"/>
        <v>62.383333333333333</v>
      </c>
      <c r="M92" s="14">
        <v>1</v>
      </c>
      <c r="N92" s="14">
        <v>1</v>
      </c>
      <c r="P92" s="22">
        <f t="shared" si="17"/>
        <v>62.383333333333333</v>
      </c>
      <c r="R92" s="45">
        <f t="shared" si="13"/>
        <v>1.0121194749849939E-2</v>
      </c>
      <c r="T92" s="5">
        <f>+R92*(assessment!$J$271*assessment!$E$3)</f>
        <v>78154.212561178836</v>
      </c>
      <c r="V92" s="46">
        <f>+T92/payroll!F92</f>
        <v>5.7228005753758103E-4</v>
      </c>
      <c r="X92" s="5">
        <f>IF(V92&lt;$X$2,T92, +payroll!F92 * $X$2)</f>
        <v>78154.212561178836</v>
      </c>
      <c r="Z92" s="5">
        <f t="shared" si="14"/>
        <v>0</v>
      </c>
      <c r="AB92" s="42">
        <f t="shared" si="15"/>
        <v>1</v>
      </c>
    </row>
    <row r="93" spans="1:28">
      <c r="A93" t="s">
        <v>501</v>
      </c>
      <c r="B93" t="s">
        <v>542</v>
      </c>
      <c r="D93" s="34">
        <v>0</v>
      </c>
      <c r="E93" s="34">
        <v>0</v>
      </c>
      <c r="F93" s="34">
        <v>0</v>
      </c>
      <c r="G93">
        <f>SUM(D93:F93)</f>
        <v>0</v>
      </c>
      <c r="I93" s="22">
        <f>AVERAGE(D93:F93)</f>
        <v>0</v>
      </c>
      <c r="J93" s="46">
        <f>+IFR!AD93</f>
        <v>0</v>
      </c>
      <c r="K93" s="14">
        <f t="shared" si="12"/>
        <v>0.95</v>
      </c>
      <c r="L93" s="22">
        <f t="shared" si="16"/>
        <v>0</v>
      </c>
      <c r="M93" s="14">
        <v>1</v>
      </c>
      <c r="N93" s="14">
        <v>1</v>
      </c>
      <c r="P93" s="22">
        <f t="shared" si="17"/>
        <v>0</v>
      </c>
      <c r="R93" s="45">
        <f t="shared" si="13"/>
        <v>0</v>
      </c>
      <c r="T93" s="5">
        <f>+R93*(assessment!$J$271*assessment!$E$3)</f>
        <v>0</v>
      </c>
      <c r="V93" s="46">
        <f>+T93/payroll!F93</f>
        <v>0</v>
      </c>
      <c r="X93" s="5">
        <f>IF(V93&lt;$X$2,T93, +payroll!F93 * $X$2)</f>
        <v>0</v>
      </c>
      <c r="Z93" s="5">
        <f t="shared" si="14"/>
        <v>0</v>
      </c>
      <c r="AB93" s="42" t="e">
        <f t="shared" si="15"/>
        <v>#DIV/0!</v>
      </c>
    </row>
    <row r="94" spans="1:28">
      <c r="A94" t="s">
        <v>141</v>
      </c>
      <c r="B94" t="s">
        <v>142</v>
      </c>
      <c r="D94" s="34">
        <v>17</v>
      </c>
      <c r="E94" s="34">
        <v>12</v>
      </c>
      <c r="F94" s="34">
        <v>12</v>
      </c>
      <c r="G94">
        <f t="shared" si="10"/>
        <v>41</v>
      </c>
      <c r="I94" s="22">
        <f t="shared" si="11"/>
        <v>13.666666666666666</v>
      </c>
      <c r="J94" s="46">
        <f>+IFR!AD94</f>
        <v>2.0759701595813761E-2</v>
      </c>
      <c r="K94" s="14">
        <f t="shared" si="12"/>
        <v>0.95</v>
      </c>
      <c r="L94" s="22">
        <f t="shared" si="16"/>
        <v>12.983333333333333</v>
      </c>
      <c r="M94" s="14">
        <v>1</v>
      </c>
      <c r="N94" s="14">
        <v>1</v>
      </c>
      <c r="P94" s="22">
        <f t="shared" si="17"/>
        <v>12.983333333333333</v>
      </c>
      <c r="R94" s="45">
        <f t="shared" si="13"/>
        <v>2.1064415469230833E-3</v>
      </c>
      <c r="T94" s="5">
        <f>+R94*(assessment!$J$271*assessment!$E$3)</f>
        <v>16265.597538113358</v>
      </c>
      <c r="V94" s="46">
        <f>+T94/payroll!F94</f>
        <v>4.6434320013008805E-4</v>
      </c>
      <c r="X94" s="5">
        <f>IF(V94&lt;$X$2,T94, +payroll!F94 * $X$2)</f>
        <v>16265.597538113358</v>
      </c>
      <c r="Z94" s="5">
        <f t="shared" si="14"/>
        <v>0</v>
      </c>
      <c r="AB94" s="42">
        <f t="shared" si="15"/>
        <v>1</v>
      </c>
    </row>
    <row r="95" spans="1:28">
      <c r="A95" t="s">
        <v>143</v>
      </c>
      <c r="B95" t="s">
        <v>144</v>
      </c>
      <c r="D95" s="34">
        <v>12</v>
      </c>
      <c r="E95" s="34">
        <v>14</v>
      </c>
      <c r="F95" s="34">
        <v>9</v>
      </c>
      <c r="G95">
        <f t="shared" si="10"/>
        <v>35</v>
      </c>
      <c r="I95" s="22">
        <f t="shared" si="11"/>
        <v>11.666666666666666</v>
      </c>
      <c r="J95" s="46">
        <f>+IFR!AD95</f>
        <v>5.9395715269078324E-2</v>
      </c>
      <c r="K95" s="14">
        <f t="shared" si="12"/>
        <v>1</v>
      </c>
      <c r="L95" s="22">
        <f t="shared" si="16"/>
        <v>11.666666666666666</v>
      </c>
      <c r="M95" s="14">
        <v>1</v>
      </c>
      <c r="N95" s="14">
        <v>1</v>
      </c>
      <c r="P95" s="22">
        <f t="shared" si="17"/>
        <v>11.666666666666666</v>
      </c>
      <c r="R95" s="45">
        <f t="shared" si="13"/>
        <v>1.8928229561568145E-3</v>
      </c>
      <c r="T95" s="5">
        <f>+R95*(assessment!$J$271*assessment!$E$3)</f>
        <v>14616.069674813032</v>
      </c>
      <c r="V95" s="46">
        <f>+T95/payroll!F95</f>
        <v>1.481349655008428E-3</v>
      </c>
      <c r="X95" s="5">
        <f>IF(V95&lt;$X$2,T95, +payroll!F95 * $X$2)</f>
        <v>14616.069674813032</v>
      </c>
      <c r="Z95" s="5">
        <f t="shared" si="14"/>
        <v>0</v>
      </c>
      <c r="AB95" s="42">
        <f t="shared" si="15"/>
        <v>1</v>
      </c>
    </row>
    <row r="96" spans="1:28">
      <c r="A96" t="s">
        <v>145</v>
      </c>
      <c r="B96" t="s">
        <v>146</v>
      </c>
      <c r="D96" s="34">
        <v>0</v>
      </c>
      <c r="E96" s="34">
        <v>0</v>
      </c>
      <c r="F96" s="34">
        <v>0</v>
      </c>
      <c r="G96">
        <f t="shared" si="10"/>
        <v>0</v>
      </c>
      <c r="I96" s="22">
        <f t="shared" si="11"/>
        <v>0</v>
      </c>
      <c r="J96" s="46">
        <f>+IFR!AD96</f>
        <v>0</v>
      </c>
      <c r="K96" s="14">
        <f t="shared" si="12"/>
        <v>0.95</v>
      </c>
      <c r="L96" s="22">
        <f t="shared" si="16"/>
        <v>0</v>
      </c>
      <c r="M96" s="14">
        <v>1</v>
      </c>
      <c r="N96" s="14">
        <v>1</v>
      </c>
      <c r="P96" s="22">
        <f t="shared" si="17"/>
        <v>0</v>
      </c>
      <c r="R96" s="45">
        <f t="shared" si="13"/>
        <v>0</v>
      </c>
      <c r="T96" s="5">
        <f>+R96*(assessment!$J$271*assessment!$E$3)</f>
        <v>0</v>
      </c>
      <c r="V96" s="46">
        <f>+T96/payroll!F96</f>
        <v>0</v>
      </c>
      <c r="X96" s="5">
        <f>IF(V96&lt;$X$2,T96, +payroll!F96 * $X$2)</f>
        <v>0</v>
      </c>
      <c r="Z96" s="5">
        <f t="shared" si="14"/>
        <v>0</v>
      </c>
      <c r="AB96" s="42" t="e">
        <f t="shared" si="15"/>
        <v>#DIV/0!</v>
      </c>
    </row>
    <row r="97" spans="1:28">
      <c r="A97" t="s">
        <v>147</v>
      </c>
      <c r="B97" t="s">
        <v>148</v>
      </c>
      <c r="D97" s="34">
        <v>3</v>
      </c>
      <c r="E97" s="34">
        <v>1</v>
      </c>
      <c r="F97" s="34">
        <v>2</v>
      </c>
      <c r="G97">
        <f t="shared" si="10"/>
        <v>6</v>
      </c>
      <c r="I97" s="22">
        <f t="shared" si="11"/>
        <v>2</v>
      </c>
      <c r="J97" s="46">
        <f>+IFR!AD97</f>
        <v>6.5426768691712782E-3</v>
      </c>
      <c r="K97" s="14">
        <f t="shared" si="12"/>
        <v>0.95</v>
      </c>
      <c r="L97" s="22">
        <f t="shared" si="16"/>
        <v>1.9</v>
      </c>
      <c r="M97" s="14">
        <v>1</v>
      </c>
      <c r="N97" s="14">
        <v>1</v>
      </c>
      <c r="P97" s="22">
        <f t="shared" si="17"/>
        <v>1.9</v>
      </c>
      <c r="R97" s="45">
        <f t="shared" si="13"/>
        <v>3.0825973857410977E-4</v>
      </c>
      <c r="T97" s="5">
        <f>+R97*(assessment!$J$271*assessment!$E$3)</f>
        <v>2380.3313470409794</v>
      </c>
      <c r="V97" s="46">
        <f>+T97/payroll!F97</f>
        <v>1.1356851261015796E-4</v>
      </c>
      <c r="X97" s="5">
        <f>IF(V97&lt;$X$2,T97, +payroll!F97 * $X$2)</f>
        <v>2380.3313470409794</v>
      </c>
      <c r="Z97" s="5">
        <f t="shared" si="14"/>
        <v>0</v>
      </c>
      <c r="AB97" s="42">
        <f t="shared" si="15"/>
        <v>1</v>
      </c>
    </row>
    <row r="98" spans="1:28">
      <c r="A98" t="s">
        <v>149</v>
      </c>
      <c r="B98" t="s">
        <v>474</v>
      </c>
      <c r="D98" s="34">
        <v>11</v>
      </c>
      <c r="E98" s="34">
        <v>15</v>
      </c>
      <c r="F98" s="34">
        <v>9</v>
      </c>
      <c r="G98">
        <f t="shared" si="10"/>
        <v>35</v>
      </c>
      <c r="I98" s="22">
        <f t="shared" si="11"/>
        <v>11.666666666666666</v>
      </c>
      <c r="J98" s="46">
        <f>+IFR!AD98</f>
        <v>4.3183857541132303E-3</v>
      </c>
      <c r="K98" s="14">
        <f t="shared" si="12"/>
        <v>0.95</v>
      </c>
      <c r="L98" s="22">
        <f t="shared" si="16"/>
        <v>11.083333333333332</v>
      </c>
      <c r="M98" s="14">
        <v>1</v>
      </c>
      <c r="N98" s="14">
        <v>1</v>
      </c>
      <c r="P98" s="22">
        <f t="shared" si="17"/>
        <v>11.083333333333332</v>
      </c>
      <c r="R98" s="45">
        <f t="shared" si="13"/>
        <v>1.7981818083489735E-3</v>
      </c>
      <c r="T98" s="5">
        <f>+R98*(assessment!$J$271*assessment!$E$3)</f>
        <v>13885.266191072378</v>
      </c>
      <c r="V98" s="46">
        <f>+T98/payroll!F98</f>
        <v>8.452285616281835E-5</v>
      </c>
      <c r="X98" s="5">
        <f>IF(V98&lt;$X$2,T98, +payroll!F98 * $X$2)</f>
        <v>13885.266191072378</v>
      </c>
      <c r="Z98" s="5">
        <f t="shared" si="14"/>
        <v>0</v>
      </c>
      <c r="AB98" s="42">
        <f t="shared" si="15"/>
        <v>1</v>
      </c>
    </row>
    <row r="99" spans="1:28">
      <c r="A99" t="s">
        <v>150</v>
      </c>
      <c r="B99" t="s">
        <v>532</v>
      </c>
      <c r="D99" s="34">
        <v>0</v>
      </c>
      <c r="E99" s="34">
        <v>0</v>
      </c>
      <c r="F99" s="34">
        <v>1</v>
      </c>
      <c r="G99">
        <f>SUM(D99:F99)</f>
        <v>1</v>
      </c>
      <c r="I99" s="22">
        <f>AVERAGE(D99:F99)</f>
        <v>0.33333333333333331</v>
      </c>
      <c r="J99" s="46">
        <f>+IFR!AD99</f>
        <v>5.0000000000000001E-3</v>
      </c>
      <c r="K99" s="14">
        <f t="shared" si="12"/>
        <v>0.95</v>
      </c>
      <c r="L99" s="22">
        <f t="shared" si="16"/>
        <v>0.31666666666666665</v>
      </c>
      <c r="M99" s="14">
        <v>1</v>
      </c>
      <c r="N99" s="14">
        <v>1</v>
      </c>
      <c r="P99" s="22">
        <f t="shared" si="17"/>
        <v>0.31666666666666665</v>
      </c>
      <c r="R99" s="45">
        <f t="shared" si="13"/>
        <v>5.1376623095684963E-5</v>
      </c>
      <c r="T99" s="5">
        <f>+R99*(assessment!$J$271*assessment!$E$3)</f>
        <v>396.7218911734966</v>
      </c>
      <c r="V99" s="46">
        <f>+T99/payroll!F99</f>
        <v>9.8937982641131216E-5</v>
      </c>
      <c r="X99" s="5">
        <f>IF(V99&lt;$X$2,T99, +payroll!F99 * $X$2)</f>
        <v>396.7218911734966</v>
      </c>
      <c r="Z99" s="5">
        <f t="shared" si="14"/>
        <v>0</v>
      </c>
      <c r="AB99" s="42">
        <f t="shared" si="15"/>
        <v>1</v>
      </c>
    </row>
    <row r="100" spans="1:28">
      <c r="A100" t="s">
        <v>504</v>
      </c>
      <c r="B100" t="s">
        <v>505</v>
      </c>
      <c r="D100" s="34">
        <v>11</v>
      </c>
      <c r="E100" s="34">
        <v>8</v>
      </c>
      <c r="F100" s="34">
        <v>6</v>
      </c>
      <c r="G100">
        <f>SUM(D100:F100)</f>
        <v>25</v>
      </c>
      <c r="I100" s="22">
        <f>AVERAGE(D100:F100)</f>
        <v>8.3333333333333339</v>
      </c>
      <c r="J100" s="46">
        <f>+IFR!AD100</f>
        <v>1.0716559046353507E-2</v>
      </c>
      <c r="K100" s="14">
        <f t="shared" si="12"/>
        <v>0.95</v>
      </c>
      <c r="L100" s="22">
        <f t="shared" si="16"/>
        <v>7.916666666666667</v>
      </c>
      <c r="M100" s="14">
        <v>1</v>
      </c>
      <c r="N100" s="14">
        <v>1</v>
      </c>
      <c r="P100" s="22">
        <f t="shared" si="17"/>
        <v>7.916666666666667</v>
      </c>
      <c r="R100" s="45">
        <f t="shared" si="13"/>
        <v>1.2844155773921243E-3</v>
      </c>
      <c r="T100" s="5">
        <f>+R100*(assessment!$J$271*assessment!$E$3)</f>
        <v>9918.0472793374156</v>
      </c>
      <c r="V100" s="46">
        <f>+T100/payroll!F100</f>
        <v>2.5538783459825605E-4</v>
      </c>
      <c r="X100" s="5">
        <f>IF(V100&lt;$X$2,T100, +payroll!F100 * $X$2)</f>
        <v>9918.0472793374156</v>
      </c>
      <c r="Z100" s="5">
        <f t="shared" si="14"/>
        <v>0</v>
      </c>
      <c r="AB100" s="42">
        <f t="shared" si="15"/>
        <v>1</v>
      </c>
    </row>
    <row r="101" spans="1:28">
      <c r="A101" t="s">
        <v>547</v>
      </c>
      <c r="B101" t="s">
        <v>548</v>
      </c>
      <c r="D101" s="34">
        <v>431</v>
      </c>
      <c r="E101" s="34">
        <v>408</v>
      </c>
      <c r="F101" s="34">
        <v>401</v>
      </c>
      <c r="G101">
        <f t="shared" ref="G101:G163" si="18">SUM(D101:F101)</f>
        <v>1240</v>
      </c>
      <c r="I101" s="22">
        <f t="shared" ref="I101:I164" si="19">AVERAGE(D101:F101)</f>
        <v>413.33333333333331</v>
      </c>
      <c r="J101" s="46">
        <f>+IFR!AD101</f>
        <v>0.18196920858261476</v>
      </c>
      <c r="K101" s="14">
        <f t="shared" ref="K101:K132" si="20">IF(+J101&lt;$E$266,$I$266,IF(J101&gt;$E$268,$I$268,$I$267))</f>
        <v>1.05</v>
      </c>
      <c r="L101" s="22">
        <f t="shared" si="16"/>
        <v>434</v>
      </c>
      <c r="M101" s="14">
        <v>1</v>
      </c>
      <c r="N101" s="14">
        <v>1</v>
      </c>
      <c r="P101" s="22">
        <f t="shared" si="17"/>
        <v>434</v>
      </c>
      <c r="R101" s="45">
        <f t="shared" ref="R101:R132" si="21">+P101/$P$263</f>
        <v>7.0413013969033503E-2</v>
      </c>
      <c r="T101" s="5">
        <f>+R101*(assessment!$J$271*assessment!$E$3)</f>
        <v>543717.7919030448</v>
      </c>
      <c r="V101" s="46">
        <f>+T101/payroll!F101</f>
        <v>4.9440985610491343E-3</v>
      </c>
      <c r="X101" s="5">
        <f>IF(V101&lt;$X$2,T101, +payroll!F101 * $X$2)</f>
        <v>543717.7919030448</v>
      </c>
      <c r="Z101" s="5">
        <f t="shared" si="14"/>
        <v>0</v>
      </c>
      <c r="AB101" s="42">
        <f t="shared" si="15"/>
        <v>1</v>
      </c>
    </row>
    <row r="102" spans="1:28">
      <c r="A102" t="s">
        <v>151</v>
      </c>
      <c r="B102" t="s">
        <v>152</v>
      </c>
      <c r="D102" s="34">
        <v>1739</v>
      </c>
      <c r="E102" s="34">
        <v>1572</v>
      </c>
      <c r="F102" s="34">
        <v>1598</v>
      </c>
      <c r="G102">
        <f t="shared" si="18"/>
        <v>4909</v>
      </c>
      <c r="I102" s="22">
        <f t="shared" si="19"/>
        <v>1636.3333333333333</v>
      </c>
      <c r="J102" s="46">
        <f>+IFR!AD102</f>
        <v>4.4179524726295417E-2</v>
      </c>
      <c r="K102" s="14">
        <f t="shared" si="20"/>
        <v>1</v>
      </c>
      <c r="L102" s="22">
        <f t="shared" si="16"/>
        <v>1636.3333333333333</v>
      </c>
      <c r="M102" s="14">
        <v>1</v>
      </c>
      <c r="N102" s="14">
        <v>1</v>
      </c>
      <c r="P102" s="22">
        <f t="shared" si="17"/>
        <v>1636.3333333333333</v>
      </c>
      <c r="R102" s="45">
        <f t="shared" si="21"/>
        <v>0.26548193976496576</v>
      </c>
      <c r="T102" s="5">
        <f>+R102*(assessment!$J$271*assessment!$E$3)</f>
        <v>2050008.1723902049</v>
      </c>
      <c r="V102" s="46">
        <f>+T102/payroll!F102</f>
        <v>1.3720006674903017E-3</v>
      </c>
      <c r="X102" s="5">
        <f>IF(V102&lt;$X$2,T102, +payroll!F102 * $X$2)</f>
        <v>2050008.1723902049</v>
      </c>
      <c r="Z102" s="5">
        <f t="shared" si="14"/>
        <v>0</v>
      </c>
      <c r="AB102" s="42">
        <f t="shared" si="15"/>
        <v>1</v>
      </c>
    </row>
    <row r="103" spans="1:28">
      <c r="A103" t="s">
        <v>509</v>
      </c>
      <c r="B103" t="s">
        <v>508</v>
      </c>
      <c r="D103" s="34">
        <v>6</v>
      </c>
      <c r="E103" s="34">
        <v>14</v>
      </c>
      <c r="F103" s="34">
        <v>9</v>
      </c>
      <c r="G103">
        <f t="shared" si="18"/>
        <v>29</v>
      </c>
      <c r="I103" s="22">
        <f>AVERAGE(D103:F103)</f>
        <v>9.6666666666666661</v>
      </c>
      <c r="J103" s="46">
        <f>+IFR!AD103</f>
        <v>1.0391489878059209E-2</v>
      </c>
      <c r="K103" s="14">
        <f t="shared" si="20"/>
        <v>0.95</v>
      </c>
      <c r="L103" s="22">
        <f t="shared" si="16"/>
        <v>9.1833333333333318</v>
      </c>
      <c r="M103" s="14">
        <v>1</v>
      </c>
      <c r="N103" s="14">
        <v>1</v>
      </c>
      <c r="P103" s="22">
        <f t="shared" si="17"/>
        <v>9.1833333333333318</v>
      </c>
      <c r="R103" s="45">
        <f t="shared" si="21"/>
        <v>1.4899220697748637E-3</v>
      </c>
      <c r="T103" s="5">
        <f>+R103*(assessment!$J$271*assessment!$E$3)</f>
        <v>11504.934844031399</v>
      </c>
      <c r="V103" s="46">
        <f>+T103/payroll!F103</f>
        <v>2.293491387897325E-4</v>
      </c>
      <c r="X103" s="5">
        <f>IF(V103&lt;$X$2,T103, +payroll!F103 * $X$2)</f>
        <v>11504.934844031399</v>
      </c>
      <c r="Z103" s="5">
        <f t="shared" si="14"/>
        <v>0</v>
      </c>
      <c r="AB103" s="42">
        <f t="shared" si="15"/>
        <v>1</v>
      </c>
    </row>
    <row r="104" spans="1:28">
      <c r="A104" t="s">
        <v>153</v>
      </c>
      <c r="B104" t="s">
        <v>154</v>
      </c>
      <c r="D104" s="34">
        <v>5</v>
      </c>
      <c r="E104" s="34">
        <v>6</v>
      </c>
      <c r="F104" s="34">
        <v>6</v>
      </c>
      <c r="G104">
        <f t="shared" si="18"/>
        <v>17</v>
      </c>
      <c r="I104" s="22">
        <f t="shared" si="19"/>
        <v>5.666666666666667</v>
      </c>
      <c r="J104" s="46">
        <f>+IFR!AD104</f>
        <v>6.9499617062712994E-3</v>
      </c>
      <c r="K104" s="14">
        <f t="shared" si="20"/>
        <v>0.95</v>
      </c>
      <c r="L104" s="22">
        <f t="shared" si="16"/>
        <v>5.3833333333333337</v>
      </c>
      <c r="M104" s="14">
        <v>1</v>
      </c>
      <c r="N104" s="14">
        <v>1</v>
      </c>
      <c r="P104" s="22">
        <f t="shared" si="17"/>
        <v>5.3833333333333337</v>
      </c>
      <c r="R104" s="45">
        <f t="shared" si="21"/>
        <v>8.7340259262664449E-4</v>
      </c>
      <c r="T104" s="5">
        <f>+R104*(assessment!$J$271*assessment!$E$3)</f>
        <v>6744.2721499494428</v>
      </c>
      <c r="V104" s="46">
        <f>+T104/payroll!F104</f>
        <v>9.4557635512219736E-5</v>
      </c>
      <c r="X104" s="5">
        <f>IF(V104&lt;$X$2,T104, +payroll!F104 * $X$2)</f>
        <v>6744.2721499494428</v>
      </c>
      <c r="Z104" s="5">
        <f t="shared" si="14"/>
        <v>0</v>
      </c>
      <c r="AB104" s="42">
        <f t="shared" si="15"/>
        <v>1</v>
      </c>
    </row>
    <row r="105" spans="1:28">
      <c r="A105" t="s">
        <v>155</v>
      </c>
      <c r="B105" t="s">
        <v>156</v>
      </c>
      <c r="D105" s="34">
        <v>15</v>
      </c>
      <c r="E105" s="34">
        <v>19</v>
      </c>
      <c r="F105" s="34">
        <v>27</v>
      </c>
      <c r="G105">
        <f t="shared" si="18"/>
        <v>61</v>
      </c>
      <c r="I105" s="22">
        <f t="shared" si="19"/>
        <v>20.333333333333332</v>
      </c>
      <c r="J105" s="46">
        <f>+IFR!AD105</f>
        <v>1.749718298358691E-2</v>
      </c>
      <c r="K105" s="14">
        <f t="shared" si="20"/>
        <v>0.95</v>
      </c>
      <c r="L105" s="22">
        <f t="shared" si="16"/>
        <v>19.316666666666663</v>
      </c>
      <c r="M105" s="14">
        <v>1</v>
      </c>
      <c r="N105" s="14">
        <v>1</v>
      </c>
      <c r="P105" s="22">
        <f t="shared" si="17"/>
        <v>19.316666666666663</v>
      </c>
      <c r="R105" s="45">
        <f t="shared" si="21"/>
        <v>3.1339740088367823E-3</v>
      </c>
      <c r="T105" s="5">
        <f>+R105*(assessment!$J$271*assessment!$E$3)</f>
        <v>24200.035361583286</v>
      </c>
      <c r="V105" s="46">
        <f>+T105/payroll!F105</f>
        <v>3.2097151282084983E-4</v>
      </c>
      <c r="X105" s="5">
        <f>IF(V105&lt;$X$2,T105, +payroll!F105 * $X$2)</f>
        <v>24200.035361583286</v>
      </c>
      <c r="Z105" s="5">
        <f t="shared" si="14"/>
        <v>0</v>
      </c>
      <c r="AB105" s="42">
        <f t="shared" si="15"/>
        <v>1</v>
      </c>
    </row>
    <row r="106" spans="1:28">
      <c r="A106" t="s">
        <v>157</v>
      </c>
      <c r="B106" t="s">
        <v>158</v>
      </c>
      <c r="D106" s="34">
        <v>38</v>
      </c>
      <c r="E106" s="34">
        <v>32</v>
      </c>
      <c r="F106" s="34">
        <v>36</v>
      </c>
      <c r="G106">
        <f t="shared" si="18"/>
        <v>106</v>
      </c>
      <c r="I106" s="22">
        <f t="shared" si="19"/>
        <v>35.333333333333336</v>
      </c>
      <c r="J106" s="46">
        <f>+IFR!AD106</f>
        <v>2.1448502646256806E-2</v>
      </c>
      <c r="K106" s="14">
        <f t="shared" si="20"/>
        <v>0.95</v>
      </c>
      <c r="L106" s="22">
        <f t="shared" si="16"/>
        <v>33.56666666666667</v>
      </c>
      <c r="M106" s="14">
        <v>1</v>
      </c>
      <c r="N106" s="14">
        <v>1</v>
      </c>
      <c r="P106" s="22">
        <f t="shared" si="17"/>
        <v>33.56666666666667</v>
      </c>
      <c r="R106" s="45">
        <f t="shared" si="21"/>
        <v>5.4459220481426068E-3</v>
      </c>
      <c r="T106" s="5">
        <f>+R106*(assessment!$J$271*assessment!$E$3)</f>
        <v>42052.52046439064</v>
      </c>
      <c r="V106" s="46">
        <f>+T106/payroll!F106</f>
        <v>5.3083160970952164E-4</v>
      </c>
      <c r="X106" s="5">
        <f>IF(V106&lt;$X$2,T106, +payroll!F106 * $X$2)</f>
        <v>42052.52046439064</v>
      </c>
      <c r="Z106" s="5">
        <f t="shared" si="14"/>
        <v>0</v>
      </c>
      <c r="AB106" s="42">
        <f t="shared" si="15"/>
        <v>1</v>
      </c>
    </row>
    <row r="107" spans="1:28">
      <c r="A107" t="s">
        <v>159</v>
      </c>
      <c r="B107" t="s">
        <v>160</v>
      </c>
      <c r="D107" s="34">
        <v>101</v>
      </c>
      <c r="E107" s="34">
        <v>82</v>
      </c>
      <c r="F107" s="34">
        <v>76</v>
      </c>
      <c r="G107">
        <f t="shared" si="18"/>
        <v>259</v>
      </c>
      <c r="I107" s="22">
        <f t="shared" si="19"/>
        <v>86.333333333333329</v>
      </c>
      <c r="J107" s="46">
        <f>+IFR!AD107</f>
        <v>1.200508837481952E-2</v>
      </c>
      <c r="K107" s="14">
        <f t="shared" si="20"/>
        <v>0.95</v>
      </c>
      <c r="L107" s="22">
        <f t="shared" si="16"/>
        <v>82.016666666666652</v>
      </c>
      <c r="M107" s="14">
        <v>1</v>
      </c>
      <c r="N107" s="14">
        <v>1</v>
      </c>
      <c r="P107" s="22">
        <f t="shared" si="17"/>
        <v>82.016666666666652</v>
      </c>
      <c r="R107" s="45">
        <f t="shared" si="21"/>
        <v>1.3306545381782404E-2</v>
      </c>
      <c r="T107" s="5">
        <f>+R107*(assessment!$J$271*assessment!$E$3)</f>
        <v>102750.9698139356</v>
      </c>
      <c r="V107" s="46">
        <f>+T107/payroll!F107</f>
        <v>2.0297451930834776E-4</v>
      </c>
      <c r="X107" s="5">
        <f>IF(V107&lt;$X$2,T107, +payroll!F107 * $X$2)</f>
        <v>102750.9698139356</v>
      </c>
      <c r="Z107" s="5">
        <f t="shared" si="14"/>
        <v>0</v>
      </c>
      <c r="AB107" s="42">
        <f t="shared" si="15"/>
        <v>1</v>
      </c>
    </row>
    <row r="108" spans="1:28">
      <c r="A108" t="s">
        <v>161</v>
      </c>
      <c r="B108" t="s">
        <v>162</v>
      </c>
      <c r="D108" s="34">
        <v>44</v>
      </c>
      <c r="E108" s="34">
        <v>37</v>
      </c>
      <c r="F108" s="34">
        <v>37</v>
      </c>
      <c r="G108">
        <f t="shared" si="18"/>
        <v>118</v>
      </c>
      <c r="I108" s="22">
        <f t="shared" si="19"/>
        <v>39.333333333333336</v>
      </c>
      <c r="J108" s="46">
        <f>+IFR!AD108</f>
        <v>2.0646092953933281E-2</v>
      </c>
      <c r="K108" s="14">
        <f t="shared" si="20"/>
        <v>0.95</v>
      </c>
      <c r="L108" s="22">
        <f t="shared" si="16"/>
        <v>37.366666666666667</v>
      </c>
      <c r="M108" s="14">
        <v>1</v>
      </c>
      <c r="N108" s="14">
        <v>1</v>
      </c>
      <c r="P108" s="22">
        <f t="shared" si="17"/>
        <v>37.366666666666667</v>
      </c>
      <c r="R108" s="45">
        <f t="shared" si="21"/>
        <v>6.0624415252908265E-3</v>
      </c>
      <c r="T108" s="5">
        <f>+R108*(assessment!$J$271*assessment!$E$3)</f>
        <v>46813.183158472602</v>
      </c>
      <c r="V108" s="46">
        <f>+T108/payroll!F108</f>
        <v>4.0644641724074936E-4</v>
      </c>
      <c r="X108" s="5">
        <f>IF(V108&lt;$X$2,T108, +payroll!F108 * $X$2)</f>
        <v>46813.183158472602</v>
      </c>
      <c r="Z108" s="5">
        <f t="shared" si="14"/>
        <v>0</v>
      </c>
      <c r="AB108" s="42">
        <f t="shared" si="15"/>
        <v>1</v>
      </c>
    </row>
    <row r="109" spans="1:28">
      <c r="A109" t="s">
        <v>163</v>
      </c>
      <c r="B109" t="s">
        <v>164</v>
      </c>
      <c r="D109" s="34">
        <v>86</v>
      </c>
      <c r="E109" s="34">
        <v>107</v>
      </c>
      <c r="F109" s="34">
        <v>104</v>
      </c>
      <c r="G109">
        <f t="shared" si="18"/>
        <v>297</v>
      </c>
      <c r="I109" s="22">
        <f t="shared" si="19"/>
        <v>99</v>
      </c>
      <c r="J109" s="46">
        <f>+IFR!AD109</f>
        <v>1.4732856636890631E-2</v>
      </c>
      <c r="K109" s="14">
        <f t="shared" si="20"/>
        <v>0.95</v>
      </c>
      <c r="L109" s="22">
        <f t="shared" si="16"/>
        <v>94.05</v>
      </c>
      <c r="M109" s="14">
        <v>1</v>
      </c>
      <c r="N109" s="14">
        <v>1</v>
      </c>
      <c r="P109" s="22">
        <f t="shared" si="17"/>
        <v>94.05</v>
      </c>
      <c r="R109" s="45">
        <f t="shared" si="21"/>
        <v>1.5258857059418434E-2</v>
      </c>
      <c r="T109" s="5">
        <f>+R109*(assessment!$J$271*assessment!$E$3)</f>
        <v>117826.40167852849</v>
      </c>
      <c r="V109" s="46">
        <f>+T109/payroll!F109</f>
        <v>2.8878190816208167E-4</v>
      </c>
      <c r="X109" s="5">
        <f>IF(V109&lt;$X$2,T109, +payroll!F109 * $X$2)</f>
        <v>117826.40167852849</v>
      </c>
      <c r="Z109" s="5">
        <f t="shared" si="14"/>
        <v>0</v>
      </c>
      <c r="AB109" s="42">
        <f t="shared" si="15"/>
        <v>1</v>
      </c>
    </row>
    <row r="110" spans="1:28">
      <c r="A110" t="s">
        <v>165</v>
      </c>
      <c r="B110" t="s">
        <v>166</v>
      </c>
      <c r="D110" s="34">
        <v>18</v>
      </c>
      <c r="E110" s="34">
        <v>20</v>
      </c>
      <c r="F110" s="34">
        <v>21</v>
      </c>
      <c r="G110">
        <f t="shared" si="18"/>
        <v>59</v>
      </c>
      <c r="I110" s="22">
        <f t="shared" si="19"/>
        <v>19.666666666666668</v>
      </c>
      <c r="J110" s="46">
        <f>+IFR!AD110</f>
        <v>1.3524233526660642E-2</v>
      </c>
      <c r="K110" s="14">
        <f t="shared" si="20"/>
        <v>0.95</v>
      </c>
      <c r="L110" s="22">
        <f t="shared" si="16"/>
        <v>18.683333333333334</v>
      </c>
      <c r="M110" s="14">
        <v>1</v>
      </c>
      <c r="N110" s="14">
        <v>1</v>
      </c>
      <c r="P110" s="22">
        <f t="shared" si="17"/>
        <v>18.683333333333334</v>
      </c>
      <c r="R110" s="45">
        <f t="shared" si="21"/>
        <v>3.0312207626454132E-3</v>
      </c>
      <c r="T110" s="5">
        <f>+R110*(assessment!$J$271*assessment!$E$3)</f>
        <v>23406.591579236301</v>
      </c>
      <c r="V110" s="46">
        <f>+T110/payroll!F110</f>
        <v>2.4457849335486305E-4</v>
      </c>
      <c r="X110" s="5">
        <f>IF(V110&lt;$X$2,T110, +payroll!F110 * $X$2)</f>
        <v>23406.591579236301</v>
      </c>
      <c r="Z110" s="5">
        <f t="shared" si="14"/>
        <v>0</v>
      </c>
      <c r="AB110" s="42">
        <f t="shared" si="15"/>
        <v>1</v>
      </c>
    </row>
    <row r="111" spans="1:28">
      <c r="A111" t="s">
        <v>167</v>
      </c>
      <c r="B111" t="s">
        <v>168</v>
      </c>
      <c r="D111" s="34">
        <v>18</v>
      </c>
      <c r="E111" s="34">
        <v>10</v>
      </c>
      <c r="F111" s="34">
        <v>9</v>
      </c>
      <c r="G111">
        <f t="shared" si="18"/>
        <v>37</v>
      </c>
      <c r="I111" s="22">
        <f t="shared" si="19"/>
        <v>12.333333333333334</v>
      </c>
      <c r="J111" s="46">
        <f>+IFR!AD111</f>
        <v>1.397430613812547E-2</v>
      </c>
      <c r="K111" s="14">
        <f t="shared" si="20"/>
        <v>0.95</v>
      </c>
      <c r="L111" s="22">
        <f t="shared" si="16"/>
        <v>11.716666666666667</v>
      </c>
      <c r="M111" s="14">
        <v>1</v>
      </c>
      <c r="N111" s="14">
        <v>1</v>
      </c>
      <c r="P111" s="22">
        <f t="shared" si="17"/>
        <v>11.716666666666667</v>
      </c>
      <c r="R111" s="45">
        <f t="shared" si="21"/>
        <v>1.9009350545403437E-3</v>
      </c>
      <c r="T111" s="5">
        <f>+R111*(assessment!$J$271*assessment!$E$3)</f>
        <v>14678.709973419374</v>
      </c>
      <c r="V111" s="46">
        <f>+T111/payroll!F111</f>
        <v>3.428819619708069E-4</v>
      </c>
      <c r="X111" s="5">
        <f>IF(V111&lt;$X$2,T111, +payroll!F111 * $X$2)</f>
        <v>14678.709973419374</v>
      </c>
      <c r="Z111" s="5">
        <f t="shared" si="14"/>
        <v>0</v>
      </c>
      <c r="AB111" s="42">
        <f t="shared" si="15"/>
        <v>1</v>
      </c>
    </row>
    <row r="112" spans="1:28">
      <c r="A112" t="s">
        <v>169</v>
      </c>
      <c r="B112" t="s">
        <v>170</v>
      </c>
      <c r="D112" s="34">
        <v>8</v>
      </c>
      <c r="E112" s="34">
        <v>15</v>
      </c>
      <c r="F112" s="34">
        <v>12</v>
      </c>
      <c r="G112">
        <f t="shared" si="18"/>
        <v>35</v>
      </c>
      <c r="I112" s="22">
        <f t="shared" si="19"/>
        <v>11.666666666666666</v>
      </c>
      <c r="J112" s="46">
        <f>+IFR!AD112</f>
        <v>1.2466809900382467E-2</v>
      </c>
      <c r="K112" s="14">
        <f t="shared" si="20"/>
        <v>0.95</v>
      </c>
      <c r="L112" s="22">
        <f t="shared" si="16"/>
        <v>11.083333333333332</v>
      </c>
      <c r="M112" s="14">
        <v>1</v>
      </c>
      <c r="N112" s="14">
        <v>1</v>
      </c>
      <c r="P112" s="22">
        <f t="shared" si="17"/>
        <v>11.083333333333332</v>
      </c>
      <c r="R112" s="45">
        <f t="shared" si="21"/>
        <v>1.7981818083489735E-3</v>
      </c>
      <c r="T112" s="5">
        <f>+R112*(assessment!$J$271*assessment!$E$3)</f>
        <v>13885.266191072378</v>
      </c>
      <c r="V112" s="46">
        <f>+T112/payroll!F112</f>
        <v>2.7614145431644323E-4</v>
      </c>
      <c r="X112" s="5">
        <f>IF(V112&lt;$X$2,T112, +payroll!F112 * $X$2)</f>
        <v>13885.266191072378</v>
      </c>
      <c r="Z112" s="5">
        <f t="shared" si="14"/>
        <v>0</v>
      </c>
      <c r="AB112" s="42">
        <f t="shared" si="15"/>
        <v>1</v>
      </c>
    </row>
    <row r="113" spans="1:28">
      <c r="A113" t="s">
        <v>171</v>
      </c>
      <c r="B113" t="s">
        <v>533</v>
      </c>
      <c r="D113" s="34">
        <v>47</v>
      </c>
      <c r="E113" s="34">
        <v>42</v>
      </c>
      <c r="F113" s="34">
        <v>66</v>
      </c>
      <c r="G113">
        <f t="shared" si="18"/>
        <v>155</v>
      </c>
      <c r="I113" s="22">
        <f t="shared" si="19"/>
        <v>51.666666666666664</v>
      </c>
      <c r="J113" s="46">
        <f>+IFR!AD113</f>
        <v>1.2185981599335356E-2</v>
      </c>
      <c r="K113" s="14">
        <f t="shared" si="20"/>
        <v>0.95</v>
      </c>
      <c r="L113" s="22">
        <f t="shared" si="16"/>
        <v>49.083333333333329</v>
      </c>
      <c r="M113" s="14">
        <v>1</v>
      </c>
      <c r="N113" s="14">
        <v>1</v>
      </c>
      <c r="P113" s="22">
        <f t="shared" si="17"/>
        <v>49.083333333333329</v>
      </c>
      <c r="R113" s="45">
        <f t="shared" si="21"/>
        <v>7.9633765798311686E-3</v>
      </c>
      <c r="T113" s="5">
        <f>+R113*(assessment!$J$271*assessment!$E$3)</f>
        <v>61491.893131891964</v>
      </c>
      <c r="V113" s="46">
        <f>+T113/payroll!F113</f>
        <v>1.8018541458291151E-4</v>
      </c>
      <c r="X113" s="5">
        <f>IF(V113&lt;$X$2,T113, +payroll!F113 * $X$2)</f>
        <v>61491.893131891964</v>
      </c>
      <c r="Z113" s="5">
        <f t="shared" si="14"/>
        <v>0</v>
      </c>
      <c r="AB113" s="42">
        <f t="shared" si="15"/>
        <v>1</v>
      </c>
    </row>
    <row r="114" spans="1:28">
      <c r="A114" t="s">
        <v>172</v>
      </c>
      <c r="B114" t="s">
        <v>173</v>
      </c>
      <c r="D114" s="34">
        <v>62</v>
      </c>
      <c r="E114" s="34">
        <v>81</v>
      </c>
      <c r="F114" s="34">
        <v>100</v>
      </c>
      <c r="G114">
        <f t="shared" si="18"/>
        <v>243</v>
      </c>
      <c r="I114" s="22">
        <f t="shared" si="19"/>
        <v>81</v>
      </c>
      <c r="J114" s="46">
        <f>+IFR!AD114</f>
        <v>1.6061919085715248E-2</v>
      </c>
      <c r="K114" s="14">
        <f t="shared" si="20"/>
        <v>0.95</v>
      </c>
      <c r="L114" s="22">
        <f t="shared" si="16"/>
        <v>76.95</v>
      </c>
      <c r="M114" s="14">
        <v>1</v>
      </c>
      <c r="N114" s="14">
        <v>1</v>
      </c>
      <c r="P114" s="22">
        <f t="shared" si="17"/>
        <v>76.95</v>
      </c>
      <c r="R114" s="45">
        <f t="shared" si="21"/>
        <v>1.2484519412251448E-2</v>
      </c>
      <c r="T114" s="5">
        <f>+R114*(assessment!$J$271*assessment!$E$3)</f>
        <v>96403.419555159679</v>
      </c>
      <c r="V114" s="46">
        <f>+T114/payroll!F114</f>
        <v>3.1366917769056461E-4</v>
      </c>
      <c r="X114" s="5">
        <f>IF(V114&lt;$X$2,T114, +payroll!F114 * $X$2)</f>
        <v>96403.419555159679</v>
      </c>
      <c r="Z114" s="5">
        <f t="shared" si="14"/>
        <v>0</v>
      </c>
      <c r="AB114" s="42">
        <f t="shared" si="15"/>
        <v>1</v>
      </c>
    </row>
    <row r="115" spans="1:28">
      <c r="A115" t="s">
        <v>174</v>
      </c>
      <c r="B115" t="s">
        <v>175</v>
      </c>
      <c r="D115" s="34">
        <v>18</v>
      </c>
      <c r="E115" s="34">
        <v>24</v>
      </c>
      <c r="F115" s="34">
        <v>25</v>
      </c>
      <c r="G115">
        <f t="shared" si="18"/>
        <v>67</v>
      </c>
      <c r="I115" s="22">
        <f t="shared" si="19"/>
        <v>22.333333333333332</v>
      </c>
      <c r="J115" s="46">
        <f>+IFR!AD115</f>
        <v>8.9793267835847762E-3</v>
      </c>
      <c r="K115" s="14">
        <f t="shared" si="20"/>
        <v>0.95</v>
      </c>
      <c r="L115" s="22">
        <f t="shared" si="16"/>
        <v>21.216666666666665</v>
      </c>
      <c r="M115" s="14">
        <v>1</v>
      </c>
      <c r="N115" s="14">
        <v>1</v>
      </c>
      <c r="P115" s="22">
        <f t="shared" si="17"/>
        <v>21.216666666666665</v>
      </c>
      <c r="R115" s="45">
        <f t="shared" si="21"/>
        <v>3.4422337474108926E-3</v>
      </c>
      <c r="T115" s="5">
        <f>+R115*(assessment!$J$271*assessment!$E$3)</f>
        <v>26580.366708624271</v>
      </c>
      <c r="V115" s="46">
        <f>+T115/payroll!F115</f>
        <v>1.6991467252427508E-4</v>
      </c>
      <c r="X115" s="5">
        <f>IF(V115&lt;$X$2,T115, +payroll!F115 * $X$2)</f>
        <v>26580.366708624271</v>
      </c>
      <c r="Z115" s="5">
        <f t="shared" si="14"/>
        <v>0</v>
      </c>
      <c r="AB115" s="42">
        <f t="shared" si="15"/>
        <v>1</v>
      </c>
    </row>
    <row r="116" spans="1:28">
      <c r="A116" t="s">
        <v>176</v>
      </c>
      <c r="B116" s="31" t="s">
        <v>553</v>
      </c>
      <c r="D116" s="34">
        <v>64</v>
      </c>
      <c r="E116" s="34">
        <v>73</v>
      </c>
      <c r="F116" s="34">
        <v>62</v>
      </c>
      <c r="G116">
        <f t="shared" si="18"/>
        <v>199</v>
      </c>
      <c r="I116" s="22">
        <f t="shared" si="19"/>
        <v>66.333333333333329</v>
      </c>
      <c r="J116" s="46">
        <f>+IFR!AD116</f>
        <v>1.4153794110247628E-2</v>
      </c>
      <c r="K116" s="14">
        <f t="shared" si="20"/>
        <v>0.95</v>
      </c>
      <c r="L116" s="22">
        <f t="shared" si="16"/>
        <v>63.016666666666659</v>
      </c>
      <c r="M116" s="14">
        <v>1</v>
      </c>
      <c r="N116" s="14">
        <v>1</v>
      </c>
      <c r="P116" s="22">
        <f t="shared" si="17"/>
        <v>63.016666666666659</v>
      </c>
      <c r="R116" s="45">
        <f t="shared" si="21"/>
        <v>1.0223947996041307E-2</v>
      </c>
      <c r="T116" s="5">
        <f>+R116*(assessment!$J$271*assessment!$E$3)</f>
        <v>78947.656343525814</v>
      </c>
      <c r="V116" s="46">
        <f>+T116/payroll!F116</f>
        <v>2.7573299359593426E-4</v>
      </c>
      <c r="X116" s="5">
        <f>IF(V116&lt;$X$2,T116, +payroll!F116 * $X$2)</f>
        <v>78947.656343525814</v>
      </c>
      <c r="Z116" s="5">
        <f t="shared" si="14"/>
        <v>0</v>
      </c>
      <c r="AB116" s="42">
        <f t="shared" si="15"/>
        <v>1</v>
      </c>
    </row>
    <row r="117" spans="1:28">
      <c r="A117" t="s">
        <v>177</v>
      </c>
      <c r="B117" t="s">
        <v>178</v>
      </c>
      <c r="D117" s="34">
        <v>22</v>
      </c>
      <c r="E117" s="34">
        <v>35</v>
      </c>
      <c r="F117" s="34">
        <v>30</v>
      </c>
      <c r="G117">
        <f t="shared" si="18"/>
        <v>87</v>
      </c>
      <c r="I117" s="22">
        <f t="shared" si="19"/>
        <v>29</v>
      </c>
      <c r="J117" s="46">
        <f>+IFR!AD117</f>
        <v>1.8548276164843711E-2</v>
      </c>
      <c r="K117" s="14">
        <f t="shared" si="20"/>
        <v>0.95</v>
      </c>
      <c r="L117" s="22">
        <f t="shared" si="16"/>
        <v>27.549999999999997</v>
      </c>
      <c r="M117" s="14">
        <v>1</v>
      </c>
      <c r="N117" s="14">
        <v>1</v>
      </c>
      <c r="P117" s="22">
        <f t="shared" si="17"/>
        <v>27.549999999999997</v>
      </c>
      <c r="R117" s="45">
        <f t="shared" si="21"/>
        <v>4.4697662093245915E-3</v>
      </c>
      <c r="T117" s="5">
        <f>+R117*(assessment!$J$271*assessment!$E$3)</f>
        <v>34514.804532094204</v>
      </c>
      <c r="V117" s="46">
        <f>+T117/payroll!F117</f>
        <v>3.4718871178300619E-4</v>
      </c>
      <c r="X117" s="5">
        <f>IF(V117&lt;$X$2,T117, +payroll!F117 * $X$2)</f>
        <v>34514.804532094204</v>
      </c>
      <c r="Z117" s="5">
        <f t="shared" si="14"/>
        <v>0</v>
      </c>
      <c r="AB117" s="42">
        <f t="shared" si="15"/>
        <v>1</v>
      </c>
    </row>
    <row r="118" spans="1:28">
      <c r="A118" t="s">
        <v>179</v>
      </c>
      <c r="B118" t="s">
        <v>180</v>
      </c>
      <c r="D118" s="34">
        <v>14</v>
      </c>
      <c r="E118" s="34">
        <v>14</v>
      </c>
      <c r="F118" s="34">
        <v>7</v>
      </c>
      <c r="G118">
        <f t="shared" si="18"/>
        <v>35</v>
      </c>
      <c r="I118" s="22">
        <f t="shared" si="19"/>
        <v>11.666666666666666</v>
      </c>
      <c r="J118" s="46">
        <f>+IFR!AD118</f>
        <v>2.1554409924314427E-2</v>
      </c>
      <c r="K118" s="14">
        <f t="shared" si="20"/>
        <v>0.95</v>
      </c>
      <c r="L118" s="22">
        <f t="shared" si="16"/>
        <v>11.083333333333332</v>
      </c>
      <c r="M118" s="14">
        <v>1</v>
      </c>
      <c r="N118" s="14">
        <v>1</v>
      </c>
      <c r="P118" s="22">
        <f t="shared" si="17"/>
        <v>11.083333333333332</v>
      </c>
      <c r="R118" s="45">
        <f t="shared" si="21"/>
        <v>1.7981818083489735E-3</v>
      </c>
      <c r="T118" s="5">
        <f>+R118*(assessment!$J$271*assessment!$E$3)</f>
        <v>13885.266191072378</v>
      </c>
      <c r="V118" s="46">
        <f>+T118/payroll!F118</f>
        <v>6.0822777284170191E-4</v>
      </c>
      <c r="X118" s="5">
        <f>IF(V118&lt;$X$2,T118, +payroll!F118 * $X$2)</f>
        <v>13885.266191072378</v>
      </c>
      <c r="Z118" s="5">
        <f t="shared" si="14"/>
        <v>0</v>
      </c>
      <c r="AB118" s="42">
        <f t="shared" si="15"/>
        <v>1</v>
      </c>
    </row>
    <row r="119" spans="1:28">
      <c r="A119" t="s">
        <v>181</v>
      </c>
      <c r="B119" t="s">
        <v>534</v>
      </c>
      <c r="D119" s="34">
        <v>0</v>
      </c>
      <c r="E119" s="34">
        <v>0</v>
      </c>
      <c r="F119" s="34">
        <v>0</v>
      </c>
      <c r="G119">
        <f t="shared" si="18"/>
        <v>0</v>
      </c>
      <c r="I119" s="22">
        <f t="shared" si="19"/>
        <v>0</v>
      </c>
      <c r="J119" s="46">
        <f>+IFR!AD119</f>
        <v>0</v>
      </c>
      <c r="K119" s="14">
        <f t="shared" si="20"/>
        <v>0.95</v>
      </c>
      <c r="L119" s="22">
        <f t="shared" si="16"/>
        <v>0</v>
      </c>
      <c r="M119" s="14">
        <v>1</v>
      </c>
      <c r="N119" s="14">
        <v>1</v>
      </c>
      <c r="P119" s="22">
        <f t="shared" si="17"/>
        <v>0</v>
      </c>
      <c r="R119" s="45">
        <f t="shared" si="21"/>
        <v>0</v>
      </c>
      <c r="T119" s="5">
        <f>+R119*(assessment!$J$271*assessment!$E$3)</f>
        <v>0</v>
      </c>
      <c r="V119" s="46">
        <f>+T119/payroll!F119</f>
        <v>0</v>
      </c>
      <c r="X119" s="5">
        <f>IF(V119&lt;$X$2,T119, +payroll!F119 * $X$2)</f>
        <v>0</v>
      </c>
      <c r="Z119" s="5">
        <f t="shared" si="14"/>
        <v>0</v>
      </c>
      <c r="AB119" s="42" t="e">
        <f t="shared" si="15"/>
        <v>#DIV/0!</v>
      </c>
    </row>
    <row r="120" spans="1:28">
      <c r="A120" t="s">
        <v>182</v>
      </c>
      <c r="B120" t="s">
        <v>183</v>
      </c>
      <c r="D120" s="34">
        <v>17</v>
      </c>
      <c r="E120" s="34">
        <v>12</v>
      </c>
      <c r="F120" s="34">
        <v>12</v>
      </c>
      <c r="G120">
        <f t="shared" si="18"/>
        <v>41</v>
      </c>
      <c r="I120" s="22">
        <f t="shared" si="19"/>
        <v>13.666666666666666</v>
      </c>
      <c r="J120" s="46">
        <f>+IFR!AD120</f>
        <v>1.244622639190337E-2</v>
      </c>
      <c r="K120" s="14">
        <f t="shared" si="20"/>
        <v>0.95</v>
      </c>
      <c r="L120" s="22">
        <f t="shared" si="16"/>
        <v>12.983333333333333</v>
      </c>
      <c r="M120" s="14">
        <v>1</v>
      </c>
      <c r="N120" s="14">
        <v>1</v>
      </c>
      <c r="P120" s="22">
        <f t="shared" si="17"/>
        <v>12.983333333333333</v>
      </c>
      <c r="R120" s="45">
        <f t="shared" si="21"/>
        <v>2.1064415469230833E-3</v>
      </c>
      <c r="T120" s="5">
        <f>+R120*(assessment!$J$271*assessment!$E$3)</f>
        <v>16265.597538113358</v>
      </c>
      <c r="V120" s="46">
        <f>+T120/payroll!F120</f>
        <v>2.5429075696783076E-4</v>
      </c>
      <c r="X120" s="5">
        <f>IF(V120&lt;$X$2,T120, +payroll!F120 * $X$2)</f>
        <v>16265.597538113358</v>
      </c>
      <c r="Z120" s="5">
        <f t="shared" si="14"/>
        <v>0</v>
      </c>
      <c r="AB120" s="42">
        <f t="shared" si="15"/>
        <v>1</v>
      </c>
    </row>
    <row r="121" spans="1:28">
      <c r="A121" t="s">
        <v>184</v>
      </c>
      <c r="B121" t="s">
        <v>185</v>
      </c>
      <c r="D121" s="34">
        <v>8</v>
      </c>
      <c r="E121" s="34">
        <v>16</v>
      </c>
      <c r="F121" s="34">
        <v>19</v>
      </c>
      <c r="G121">
        <f t="shared" si="18"/>
        <v>43</v>
      </c>
      <c r="I121" s="22">
        <f t="shared" si="19"/>
        <v>14.333333333333334</v>
      </c>
      <c r="J121" s="46">
        <f>+IFR!AD121</f>
        <v>1.2723661940163764E-2</v>
      </c>
      <c r="K121" s="14">
        <f t="shared" si="20"/>
        <v>0.95</v>
      </c>
      <c r="L121" s="22">
        <f t="shared" si="16"/>
        <v>13.616666666666667</v>
      </c>
      <c r="M121" s="14">
        <v>1</v>
      </c>
      <c r="N121" s="14">
        <v>1</v>
      </c>
      <c r="P121" s="22">
        <f t="shared" si="17"/>
        <v>13.616666666666667</v>
      </c>
      <c r="R121" s="45">
        <f t="shared" si="21"/>
        <v>2.2091947931144537E-3</v>
      </c>
      <c r="T121" s="5">
        <f>+R121*(assessment!$J$271*assessment!$E$3)</f>
        <v>17059.041320460354</v>
      </c>
      <c r="V121" s="46">
        <f>+T121/payroll!F121</f>
        <v>1.6177025051450908E-4</v>
      </c>
      <c r="X121" s="5">
        <f>IF(V121&lt;$X$2,T121, +payroll!F121 * $X$2)</f>
        <v>17059.041320460354</v>
      </c>
      <c r="Z121" s="5">
        <f t="shared" si="14"/>
        <v>0</v>
      </c>
      <c r="AB121" s="42">
        <f t="shared" si="15"/>
        <v>1</v>
      </c>
    </row>
    <row r="122" spans="1:28">
      <c r="A122" t="s">
        <v>186</v>
      </c>
      <c r="B122" t="s">
        <v>535</v>
      </c>
      <c r="D122" s="34">
        <v>6</v>
      </c>
      <c r="E122" s="34">
        <v>7</v>
      </c>
      <c r="F122" s="34">
        <v>6</v>
      </c>
      <c r="G122">
        <f t="shared" si="18"/>
        <v>19</v>
      </c>
      <c r="I122" s="22">
        <f t="shared" si="19"/>
        <v>6.333333333333333</v>
      </c>
      <c r="J122" s="46">
        <f>+IFR!AD122</f>
        <v>1.3269015645218372E-2</v>
      </c>
      <c r="K122" s="14">
        <f t="shared" si="20"/>
        <v>0.95</v>
      </c>
      <c r="L122" s="22">
        <f t="shared" si="16"/>
        <v>6.0166666666666657</v>
      </c>
      <c r="M122" s="14">
        <v>1</v>
      </c>
      <c r="N122" s="14">
        <v>1</v>
      </c>
      <c r="P122" s="22">
        <f t="shared" si="17"/>
        <v>6.0166666666666657</v>
      </c>
      <c r="R122" s="45">
        <f t="shared" si="21"/>
        <v>9.7615583881801422E-4</v>
      </c>
      <c r="T122" s="5">
        <f>+R122*(assessment!$J$271*assessment!$E$3)</f>
        <v>7537.7159322964344</v>
      </c>
      <c r="V122" s="46">
        <f>+T122/payroll!F122</f>
        <v>2.7653984542998884E-4</v>
      </c>
      <c r="X122" s="5">
        <f>IF(V122&lt;$X$2,T122, +payroll!F122 * $X$2)</f>
        <v>7537.7159322964344</v>
      </c>
      <c r="Z122" s="5">
        <f t="shared" si="14"/>
        <v>0</v>
      </c>
      <c r="AB122" s="42">
        <f t="shared" si="15"/>
        <v>1</v>
      </c>
    </row>
    <row r="123" spans="1:28">
      <c r="A123" t="s">
        <v>475</v>
      </c>
      <c r="B123" t="s">
        <v>476</v>
      </c>
      <c r="D123" s="34">
        <v>2</v>
      </c>
      <c r="E123" s="34">
        <v>1</v>
      </c>
      <c r="F123" s="34">
        <v>2</v>
      </c>
      <c r="G123">
        <f t="shared" si="18"/>
        <v>5</v>
      </c>
      <c r="I123" s="22">
        <f>AVERAGE(D123:F123)</f>
        <v>1.6666666666666667</v>
      </c>
      <c r="J123" s="46">
        <f>+IFR!AD123</f>
        <v>3.5284831291610766E-3</v>
      </c>
      <c r="K123" s="14">
        <f t="shared" si="20"/>
        <v>0.95</v>
      </c>
      <c r="L123" s="22">
        <f t="shared" si="16"/>
        <v>1.5833333333333333</v>
      </c>
      <c r="M123" s="14">
        <v>1</v>
      </c>
      <c r="N123" s="14">
        <v>1</v>
      </c>
      <c r="P123" s="22">
        <f t="shared" si="17"/>
        <v>1.5833333333333333</v>
      </c>
      <c r="R123" s="45">
        <f t="shared" si="21"/>
        <v>2.568831154784248E-4</v>
      </c>
      <c r="T123" s="5">
        <f>+R123*(assessment!$J$271*assessment!$E$3)</f>
        <v>1983.6094558674827</v>
      </c>
      <c r="V123" s="46">
        <f>+T123/payroll!F123</f>
        <v>5.7510447000334544E-5</v>
      </c>
      <c r="X123" s="5">
        <f>IF(V123&lt;$X$2,T123, +payroll!F123 * $X$2)</f>
        <v>1983.6094558674827</v>
      </c>
      <c r="Z123" s="5">
        <f t="shared" si="14"/>
        <v>0</v>
      </c>
      <c r="AB123" s="42">
        <f t="shared" si="15"/>
        <v>1</v>
      </c>
    </row>
    <row r="124" spans="1:28">
      <c r="A124" t="s">
        <v>187</v>
      </c>
      <c r="B124" t="s">
        <v>495</v>
      </c>
      <c r="D124" s="34">
        <v>10</v>
      </c>
      <c r="E124" s="34">
        <v>13</v>
      </c>
      <c r="F124" s="34">
        <v>14</v>
      </c>
      <c r="G124">
        <f t="shared" si="18"/>
        <v>37</v>
      </c>
      <c r="I124" s="22">
        <f t="shared" si="19"/>
        <v>12.333333333333334</v>
      </c>
      <c r="J124" s="46">
        <f>+IFR!AD124</f>
        <v>3.623928963014985E-2</v>
      </c>
      <c r="K124" s="14">
        <f t="shared" si="20"/>
        <v>1</v>
      </c>
      <c r="L124" s="22">
        <f t="shared" si="16"/>
        <v>12.333333333333334</v>
      </c>
      <c r="M124" s="14">
        <v>1</v>
      </c>
      <c r="N124" s="14">
        <v>1</v>
      </c>
      <c r="P124" s="22">
        <f t="shared" si="17"/>
        <v>12.333333333333334</v>
      </c>
      <c r="R124" s="45">
        <f t="shared" si="21"/>
        <v>2.000984267937204E-3</v>
      </c>
      <c r="T124" s="5">
        <f>+R124*(assessment!$J$271*assessment!$E$3)</f>
        <v>15451.27365623092</v>
      </c>
      <c r="V124" s="46">
        <f>+T124/payroll!F124</f>
        <v>7.7096369632731802E-4</v>
      </c>
      <c r="X124" s="5">
        <f>IF(V124&lt;$X$2,T124, +payroll!F124 * $X$2)</f>
        <v>15451.27365623092</v>
      </c>
      <c r="Z124" s="5">
        <f t="shared" si="14"/>
        <v>0</v>
      </c>
      <c r="AB124" s="42">
        <f t="shared" si="15"/>
        <v>1</v>
      </c>
    </row>
    <row r="125" spans="1:28">
      <c r="A125" t="s">
        <v>188</v>
      </c>
      <c r="B125" t="s">
        <v>189</v>
      </c>
      <c r="D125" s="34">
        <v>14</v>
      </c>
      <c r="E125" s="34">
        <v>24</v>
      </c>
      <c r="F125" s="34">
        <v>24</v>
      </c>
      <c r="G125">
        <f t="shared" si="18"/>
        <v>62</v>
      </c>
      <c r="I125" s="22">
        <f t="shared" si="19"/>
        <v>20.666666666666668</v>
      </c>
      <c r="J125" s="46">
        <f>+IFR!AD125</f>
        <v>5.2837919166029146E-2</v>
      </c>
      <c r="K125" s="14">
        <f t="shared" si="20"/>
        <v>1</v>
      </c>
      <c r="L125" s="22">
        <f t="shared" si="16"/>
        <v>20.666666666666668</v>
      </c>
      <c r="M125" s="14">
        <v>1</v>
      </c>
      <c r="N125" s="14">
        <v>1</v>
      </c>
      <c r="P125" s="22">
        <f t="shared" si="17"/>
        <v>20.666666666666668</v>
      </c>
      <c r="R125" s="45">
        <f t="shared" si="21"/>
        <v>3.3530006651920716E-3</v>
      </c>
      <c r="T125" s="5">
        <f>+R125*(assessment!$J$271*assessment!$E$3)</f>
        <v>25891.323423954516</v>
      </c>
      <c r="V125" s="46">
        <f>+T125/payroll!F125</f>
        <v>1.1239889492303417E-3</v>
      </c>
      <c r="X125" s="5">
        <f>IF(V125&lt;$X$2,T125, +payroll!F125 * $X$2)</f>
        <v>25891.323423954516</v>
      </c>
      <c r="Z125" s="5">
        <f t="shared" si="14"/>
        <v>0</v>
      </c>
      <c r="AB125" s="42">
        <f t="shared" si="15"/>
        <v>1</v>
      </c>
    </row>
    <row r="126" spans="1:28">
      <c r="A126" t="s">
        <v>545</v>
      </c>
      <c r="B126" t="s">
        <v>546</v>
      </c>
      <c r="D126" s="34">
        <v>2</v>
      </c>
      <c r="E126" s="34">
        <v>2</v>
      </c>
      <c r="F126" s="34">
        <v>2</v>
      </c>
      <c r="G126">
        <f>SUM(D126:F126)</f>
        <v>6</v>
      </c>
      <c r="I126" s="22">
        <f>AVERAGE(D126:F126)</f>
        <v>2</v>
      </c>
      <c r="J126" s="46">
        <f>+IFR!AD126</f>
        <v>5.5422869467868134E-3</v>
      </c>
      <c r="K126" s="14">
        <f t="shared" si="20"/>
        <v>0.95</v>
      </c>
      <c r="L126" s="22">
        <f t="shared" si="16"/>
        <v>1.9</v>
      </c>
      <c r="M126" s="14">
        <v>1</v>
      </c>
      <c r="N126" s="14">
        <v>1</v>
      </c>
      <c r="P126" s="22">
        <f t="shared" si="17"/>
        <v>1.9</v>
      </c>
      <c r="R126" s="45">
        <f t="shared" si="21"/>
        <v>3.0825973857410977E-4</v>
      </c>
      <c r="T126" s="5">
        <f>+R126*(assessment!$J$271*assessment!$E$3)</f>
        <v>2380.3313470409794</v>
      </c>
      <c r="V126" s="46">
        <f>+T126/payroll!F126</f>
        <v>1.0007178488397662E-4</v>
      </c>
      <c r="X126" s="5">
        <f>IF(V126&lt;$X$2,T126, +payroll!F126 * $X$2)</f>
        <v>2380.3313470409794</v>
      </c>
      <c r="Z126" s="5">
        <f t="shared" si="14"/>
        <v>0</v>
      </c>
      <c r="AB126" s="42">
        <f t="shared" si="15"/>
        <v>1</v>
      </c>
    </row>
    <row r="127" spans="1:28" s="42" customFormat="1">
      <c r="A127" s="44" t="s">
        <v>565</v>
      </c>
      <c r="B127" s="44" t="s">
        <v>559</v>
      </c>
      <c r="D127" s="34">
        <v>48</v>
      </c>
      <c r="E127" s="34">
        <v>49</v>
      </c>
      <c r="F127" s="34">
        <v>43</v>
      </c>
      <c r="G127" s="42">
        <f>SUM(D127:F127)</f>
        <v>140</v>
      </c>
      <c r="I127" s="22">
        <f>AVERAGE(D127:F127)</f>
        <v>46.666666666666664</v>
      </c>
      <c r="J127" s="46">
        <f>+IFR!AD127</f>
        <v>2.6762962520626377E-2</v>
      </c>
      <c r="K127" s="14">
        <f t="shared" si="20"/>
        <v>0.95</v>
      </c>
      <c r="L127" s="22">
        <f t="shared" si="16"/>
        <v>44.333333333333329</v>
      </c>
      <c r="M127" s="14">
        <v>1</v>
      </c>
      <c r="N127" s="14">
        <v>1</v>
      </c>
      <c r="P127" s="22">
        <f t="shared" si="17"/>
        <v>44.333333333333329</v>
      </c>
      <c r="R127" s="45">
        <f t="shared" si="21"/>
        <v>7.1927272333958941E-3</v>
      </c>
      <c r="T127" s="5">
        <f>+R127*(assessment!$J$271*assessment!$E$3)</f>
        <v>55541.064764289513</v>
      </c>
      <c r="V127" s="46">
        <f>+T127/payroll!F127</f>
        <v>4.1075597390917456E-4</v>
      </c>
      <c r="X127" s="5">
        <f>IF(V127&lt;$X$2,T127, +payroll!F127 * $X$2)</f>
        <v>55541.064764289513</v>
      </c>
      <c r="Z127" s="5">
        <f t="shared" si="14"/>
        <v>0</v>
      </c>
      <c r="AB127" s="42">
        <f t="shared" si="15"/>
        <v>1</v>
      </c>
    </row>
    <row r="128" spans="1:28">
      <c r="A128" t="s">
        <v>190</v>
      </c>
      <c r="B128" t="s">
        <v>191</v>
      </c>
      <c r="D128" s="34">
        <v>1</v>
      </c>
      <c r="E128" s="34">
        <v>1</v>
      </c>
      <c r="F128" s="34">
        <v>0</v>
      </c>
      <c r="G128">
        <f t="shared" si="18"/>
        <v>2</v>
      </c>
      <c r="I128" s="22">
        <f t="shared" si="19"/>
        <v>0.66666666666666663</v>
      </c>
      <c r="J128" s="46">
        <f>+IFR!AD128</f>
        <v>2.1517738377120816E-3</v>
      </c>
      <c r="K128" s="14">
        <f t="shared" si="20"/>
        <v>0.95</v>
      </c>
      <c r="L128" s="22">
        <f t="shared" si="16"/>
        <v>0.6333333333333333</v>
      </c>
      <c r="M128" s="14">
        <v>1</v>
      </c>
      <c r="N128" s="14">
        <v>1</v>
      </c>
      <c r="P128" s="22">
        <f t="shared" si="17"/>
        <v>0.6333333333333333</v>
      </c>
      <c r="R128" s="45">
        <f t="shared" si="21"/>
        <v>1.0275324619136993E-4</v>
      </c>
      <c r="T128" s="5">
        <f>+R128*(assessment!$J$271*assessment!$E$3)</f>
        <v>793.4437823469932</v>
      </c>
      <c r="V128" s="46">
        <f>+T128/payroll!F128</f>
        <v>4.7087737030330686E-5</v>
      </c>
      <c r="X128" s="5">
        <f>IF(V128&lt;$X$2,T128, +payroll!F128 * $X$2)</f>
        <v>793.4437823469932</v>
      </c>
      <c r="Z128" s="5">
        <f t="shared" si="14"/>
        <v>0</v>
      </c>
      <c r="AB128" s="42">
        <f t="shared" si="15"/>
        <v>1</v>
      </c>
    </row>
    <row r="129" spans="1:28">
      <c r="A129" t="s">
        <v>192</v>
      </c>
      <c r="B129" t="s">
        <v>536</v>
      </c>
      <c r="D129" s="34">
        <v>0</v>
      </c>
      <c r="E129" s="34">
        <v>0</v>
      </c>
      <c r="F129" s="34">
        <v>0</v>
      </c>
      <c r="G129">
        <f t="shared" si="18"/>
        <v>0</v>
      </c>
      <c r="I129" s="22">
        <f t="shared" si="19"/>
        <v>0</v>
      </c>
      <c r="J129" s="46">
        <f>+IFR!AD129</f>
        <v>0</v>
      </c>
      <c r="K129" s="14">
        <f t="shared" si="20"/>
        <v>0.95</v>
      </c>
      <c r="L129" s="22">
        <f t="shared" si="16"/>
        <v>0</v>
      </c>
      <c r="M129" s="14">
        <v>1</v>
      </c>
      <c r="N129" s="14">
        <v>1</v>
      </c>
      <c r="P129" s="22">
        <f t="shared" si="17"/>
        <v>0</v>
      </c>
      <c r="R129" s="45">
        <f t="shared" si="21"/>
        <v>0</v>
      </c>
      <c r="T129" s="5">
        <f>+R129*(assessment!$J$271*assessment!$E$3)</f>
        <v>0</v>
      </c>
      <c r="V129" s="46">
        <f>+T129/payroll!F129</f>
        <v>0</v>
      </c>
      <c r="X129" s="5">
        <f>IF(V129&lt;$X$2,T129, +payroll!F129 * $X$2)</f>
        <v>0</v>
      </c>
      <c r="Z129" s="5">
        <f t="shared" si="14"/>
        <v>0</v>
      </c>
      <c r="AB129" s="42" t="e">
        <f t="shared" si="15"/>
        <v>#DIV/0!</v>
      </c>
    </row>
    <row r="130" spans="1:28">
      <c r="A130" t="s">
        <v>193</v>
      </c>
      <c r="B130" t="s">
        <v>194</v>
      </c>
      <c r="D130" s="34">
        <v>11</v>
      </c>
      <c r="E130" s="34">
        <v>6</v>
      </c>
      <c r="F130" s="34">
        <v>13</v>
      </c>
      <c r="G130">
        <f t="shared" si="18"/>
        <v>30</v>
      </c>
      <c r="I130" s="22">
        <f t="shared" si="19"/>
        <v>10</v>
      </c>
      <c r="J130" s="46">
        <f>+IFR!AD130</f>
        <v>8.72825665756621E-3</v>
      </c>
      <c r="K130" s="14">
        <f t="shared" si="20"/>
        <v>0.95</v>
      </c>
      <c r="L130" s="22">
        <f t="shared" si="16"/>
        <v>9.5</v>
      </c>
      <c r="M130" s="14">
        <v>1</v>
      </c>
      <c r="N130" s="14">
        <v>1</v>
      </c>
      <c r="P130" s="22">
        <f t="shared" si="17"/>
        <v>9.5</v>
      </c>
      <c r="R130" s="45">
        <f t="shared" si="21"/>
        <v>1.5412986928705489E-3</v>
      </c>
      <c r="T130" s="5">
        <f>+R130*(assessment!$J$271*assessment!$E$3)</f>
        <v>11901.656735204897</v>
      </c>
      <c r="V130" s="46">
        <f>+T130/payroll!F130</f>
        <v>1.4836623439823006E-4</v>
      </c>
      <c r="X130" s="5">
        <f>IF(V130&lt;$X$2,T130, +payroll!F130 * $X$2)</f>
        <v>11901.656735204897</v>
      </c>
      <c r="Z130" s="5">
        <f t="shared" si="14"/>
        <v>0</v>
      </c>
      <c r="AB130" s="42">
        <f t="shared" si="15"/>
        <v>1</v>
      </c>
    </row>
    <row r="131" spans="1:28">
      <c r="A131" t="s">
        <v>195</v>
      </c>
      <c r="B131" t="s">
        <v>537</v>
      </c>
      <c r="D131" s="34">
        <v>2</v>
      </c>
      <c r="E131" s="34">
        <v>3</v>
      </c>
      <c r="F131" s="34">
        <v>2</v>
      </c>
      <c r="G131">
        <f t="shared" si="18"/>
        <v>7</v>
      </c>
      <c r="I131" s="22">
        <f t="shared" si="19"/>
        <v>2.3333333333333335</v>
      </c>
      <c r="J131" s="46">
        <f>+IFR!AD131</f>
        <v>1.5300394734920814E-2</v>
      </c>
      <c r="K131" s="14">
        <f t="shared" si="20"/>
        <v>0.95</v>
      </c>
      <c r="L131" s="22">
        <f t="shared" si="16"/>
        <v>2.2166666666666668</v>
      </c>
      <c r="M131" s="14">
        <v>1</v>
      </c>
      <c r="N131" s="14">
        <v>1</v>
      </c>
      <c r="P131" s="22">
        <f t="shared" si="17"/>
        <v>2.2166666666666668</v>
      </c>
      <c r="R131" s="45">
        <f t="shared" si="21"/>
        <v>3.5963636166979479E-4</v>
      </c>
      <c r="T131" s="5">
        <f>+R131*(assessment!$J$271*assessment!$E$3)</f>
        <v>2777.0532382144766</v>
      </c>
      <c r="V131" s="46">
        <f>+T131/payroll!F131</f>
        <v>3.3126769214247663E-4</v>
      </c>
      <c r="X131" s="5">
        <f>IF(V131&lt;$X$2,T131, +payroll!F131 * $X$2)</f>
        <v>2777.0532382144766</v>
      </c>
      <c r="Z131" s="5">
        <f t="shared" si="14"/>
        <v>0</v>
      </c>
      <c r="AB131" s="42">
        <f t="shared" si="15"/>
        <v>1</v>
      </c>
    </row>
    <row r="132" spans="1:28">
      <c r="A132" t="s">
        <v>196</v>
      </c>
      <c r="B132" t="s">
        <v>538</v>
      </c>
      <c r="D132" s="34">
        <v>4</v>
      </c>
      <c r="E132" s="34">
        <v>3</v>
      </c>
      <c r="F132" s="34">
        <v>5</v>
      </c>
      <c r="G132">
        <f t="shared" si="18"/>
        <v>12</v>
      </c>
      <c r="I132" s="22">
        <f t="shared" si="19"/>
        <v>4</v>
      </c>
      <c r="J132" s="46">
        <f>+IFR!AD132</f>
        <v>2.3279553828666408E-2</v>
      </c>
      <c r="K132" s="14">
        <f t="shared" si="20"/>
        <v>0.95</v>
      </c>
      <c r="L132" s="22">
        <f t="shared" si="16"/>
        <v>3.8</v>
      </c>
      <c r="M132" s="14">
        <v>1</v>
      </c>
      <c r="N132" s="14">
        <v>1</v>
      </c>
      <c r="P132" s="22">
        <f t="shared" si="17"/>
        <v>3.8</v>
      </c>
      <c r="R132" s="45">
        <f t="shared" si="21"/>
        <v>6.1651947714821953E-4</v>
      </c>
      <c r="T132" s="5">
        <f>+R132*(assessment!$J$271*assessment!$E$3)</f>
        <v>4760.6626940819588</v>
      </c>
      <c r="V132" s="46">
        <f>+T132/payroll!F132</f>
        <v>5.0386853281881899E-4</v>
      </c>
      <c r="X132" s="5">
        <f>IF(V132&lt;$X$2,T132, +payroll!F132 * $X$2)</f>
        <v>4760.6626940819588</v>
      </c>
      <c r="Z132" s="5">
        <f t="shared" si="14"/>
        <v>0</v>
      </c>
      <c r="AB132" s="42">
        <f t="shared" si="15"/>
        <v>1</v>
      </c>
    </row>
    <row r="133" spans="1:28">
      <c r="A133" t="s">
        <v>197</v>
      </c>
      <c r="B133" t="s">
        <v>496</v>
      </c>
      <c r="D133" s="34">
        <v>4</v>
      </c>
      <c r="E133" s="34">
        <v>3</v>
      </c>
      <c r="F133" s="34">
        <v>2</v>
      </c>
      <c r="G133">
        <f t="shared" si="18"/>
        <v>9</v>
      </c>
      <c r="I133" s="22">
        <f t="shared" si="19"/>
        <v>3</v>
      </c>
      <c r="J133" s="46">
        <f>+IFR!AD133</f>
        <v>1.3135141768577871E-2</v>
      </c>
      <c r="K133" s="14">
        <f t="shared" ref="K133:K196" si="22">IF(+J133&lt;$E$266,$I$266,IF(J133&gt;$E$268,$I$268,$I$267))</f>
        <v>0.95</v>
      </c>
      <c r="L133" s="22">
        <f t="shared" si="16"/>
        <v>2.8499999999999996</v>
      </c>
      <c r="M133" s="14">
        <v>1</v>
      </c>
      <c r="N133" s="14">
        <v>1</v>
      </c>
      <c r="P133" s="22">
        <f t="shared" si="17"/>
        <v>2.8499999999999996</v>
      </c>
      <c r="R133" s="45">
        <f t="shared" ref="R133:R196" si="23">+P133/$P$263</f>
        <v>4.6238960786116462E-4</v>
      </c>
      <c r="T133" s="5">
        <f>+R133*(assessment!$J$271*assessment!$E$3)</f>
        <v>3570.4970205614686</v>
      </c>
      <c r="V133" s="46">
        <f>+T133/payroll!F133</f>
        <v>3.0845227899635745E-4</v>
      </c>
      <c r="X133" s="5">
        <f>IF(V133&lt;$X$2,T133, +payroll!F133 * $X$2)</f>
        <v>3570.4970205614686</v>
      </c>
      <c r="Z133" s="5">
        <f t="shared" ref="Z133:Z196" si="24">+T133-X133</f>
        <v>0</v>
      </c>
      <c r="AB133" s="42">
        <f t="shared" ref="AB133:AB196" si="25">+X133/T133</f>
        <v>1</v>
      </c>
    </row>
    <row r="134" spans="1:28">
      <c r="A134" t="s">
        <v>198</v>
      </c>
      <c r="B134" t="s">
        <v>539</v>
      </c>
      <c r="D134" s="34">
        <v>132</v>
      </c>
      <c r="E134" s="34">
        <v>102</v>
      </c>
      <c r="F134" s="34">
        <v>110</v>
      </c>
      <c r="G134">
        <f t="shared" si="18"/>
        <v>344</v>
      </c>
      <c r="I134" s="22">
        <f t="shared" si="19"/>
        <v>114.66666666666667</v>
      </c>
      <c r="J134" s="46">
        <f>+IFR!AD134</f>
        <v>3.7174986996094478E-2</v>
      </c>
      <c r="K134" s="14">
        <f t="shared" si="22"/>
        <v>1</v>
      </c>
      <c r="L134" s="22">
        <f t="shared" ref="L134:L197" si="26">+I134*K134</f>
        <v>114.66666666666667</v>
      </c>
      <c r="M134" s="14">
        <v>1</v>
      </c>
      <c r="N134" s="14">
        <v>1</v>
      </c>
      <c r="P134" s="22">
        <f t="shared" ref="P134:P197" si="27">+L134*M134*N134</f>
        <v>114.66666666666667</v>
      </c>
      <c r="R134" s="45">
        <f t="shared" si="23"/>
        <v>1.8603745626226978E-2</v>
      </c>
      <c r="T134" s="5">
        <f>+R134*(assessment!$J$271*assessment!$E$3)</f>
        <v>143655.08480387667</v>
      </c>
      <c r="V134" s="46">
        <f>+T134/payroll!F134</f>
        <v>8.8192784705394534E-4</v>
      </c>
      <c r="X134" s="5">
        <f>IF(V134&lt;$X$2,T134, +payroll!F134 * $X$2)</f>
        <v>143655.08480387667</v>
      </c>
      <c r="Z134" s="5">
        <f t="shared" si="24"/>
        <v>0</v>
      </c>
      <c r="AB134" s="42">
        <f t="shared" si="25"/>
        <v>1</v>
      </c>
    </row>
    <row r="135" spans="1:28">
      <c r="A135" t="s">
        <v>199</v>
      </c>
      <c r="B135" t="s">
        <v>200</v>
      </c>
      <c r="D135" s="34">
        <v>3</v>
      </c>
      <c r="E135" s="34">
        <v>0</v>
      </c>
      <c r="F135" s="34">
        <v>2</v>
      </c>
      <c r="G135">
        <f t="shared" si="18"/>
        <v>5</v>
      </c>
      <c r="I135" s="22">
        <f t="shared" si="19"/>
        <v>1.6666666666666667</v>
      </c>
      <c r="J135" s="46">
        <f>+IFR!AD135</f>
        <v>6.8474065771128231E-3</v>
      </c>
      <c r="K135" s="14">
        <f t="shared" si="22"/>
        <v>0.95</v>
      </c>
      <c r="L135" s="22">
        <f t="shared" si="26"/>
        <v>1.5833333333333333</v>
      </c>
      <c r="M135" s="14">
        <v>1</v>
      </c>
      <c r="N135" s="14">
        <v>1</v>
      </c>
      <c r="P135" s="22">
        <f t="shared" si="27"/>
        <v>1.5833333333333333</v>
      </c>
      <c r="R135" s="45">
        <f t="shared" si="23"/>
        <v>2.568831154784248E-4</v>
      </c>
      <c r="T135" s="5">
        <f>+R135*(assessment!$J$271*assessment!$E$3)</f>
        <v>1983.6094558674827</v>
      </c>
      <c r="V135" s="46">
        <f>+T135/payroll!F135</f>
        <v>1.6761727467184305E-4</v>
      </c>
      <c r="X135" s="5">
        <f>IF(V135&lt;$X$2,T135, +payroll!F135 * $X$2)</f>
        <v>1983.6094558674827</v>
      </c>
      <c r="Z135" s="5">
        <f t="shared" si="24"/>
        <v>0</v>
      </c>
      <c r="AB135" s="42">
        <f t="shared" si="25"/>
        <v>1</v>
      </c>
    </row>
    <row r="136" spans="1:28">
      <c r="A136" t="s">
        <v>201</v>
      </c>
      <c r="B136" t="s">
        <v>202</v>
      </c>
      <c r="D136" s="34">
        <v>6</v>
      </c>
      <c r="E136" s="34">
        <v>8</v>
      </c>
      <c r="F136" s="34">
        <v>7</v>
      </c>
      <c r="G136">
        <f t="shared" si="18"/>
        <v>21</v>
      </c>
      <c r="I136" s="22">
        <f t="shared" si="19"/>
        <v>7</v>
      </c>
      <c r="J136" s="46">
        <f>+IFR!AD136</f>
        <v>3.7490907422045937E-2</v>
      </c>
      <c r="K136" s="14">
        <f t="shared" si="22"/>
        <v>1</v>
      </c>
      <c r="L136" s="22">
        <f t="shared" si="26"/>
        <v>7</v>
      </c>
      <c r="M136" s="14">
        <v>1</v>
      </c>
      <c r="N136" s="14">
        <v>1</v>
      </c>
      <c r="P136" s="22">
        <f t="shared" si="27"/>
        <v>7</v>
      </c>
      <c r="R136" s="45">
        <f t="shared" si="23"/>
        <v>1.1356937736940887E-3</v>
      </c>
      <c r="T136" s="5">
        <f>+R136*(assessment!$J$271*assessment!$E$3)</f>
        <v>8769.6418048878204</v>
      </c>
      <c r="V136" s="46">
        <f>+T136/payroll!F136</f>
        <v>7.4396452293338047E-4</v>
      </c>
      <c r="X136" s="5">
        <f>IF(V136&lt;$X$2,T136, +payroll!F136 * $X$2)</f>
        <v>8769.6418048878204</v>
      </c>
      <c r="Z136" s="5">
        <f t="shared" si="24"/>
        <v>0</v>
      </c>
      <c r="AB136" s="42">
        <f t="shared" si="25"/>
        <v>1</v>
      </c>
    </row>
    <row r="137" spans="1:28">
      <c r="A137" t="s">
        <v>203</v>
      </c>
      <c r="B137" t="s">
        <v>204</v>
      </c>
      <c r="D137" s="34">
        <v>1</v>
      </c>
      <c r="E137" s="34">
        <v>0</v>
      </c>
      <c r="F137" s="34">
        <v>0</v>
      </c>
      <c r="G137">
        <f t="shared" si="18"/>
        <v>1</v>
      </c>
      <c r="I137" s="22">
        <f t="shared" si="19"/>
        <v>0.33333333333333331</v>
      </c>
      <c r="J137" s="46">
        <f>+IFR!AD137</f>
        <v>1.6666666666666668E-3</v>
      </c>
      <c r="K137" s="14">
        <f t="shared" si="22"/>
        <v>0.95</v>
      </c>
      <c r="L137" s="22">
        <f t="shared" si="26"/>
        <v>0.31666666666666665</v>
      </c>
      <c r="M137" s="14">
        <v>1</v>
      </c>
      <c r="N137" s="14">
        <v>1</v>
      </c>
      <c r="P137" s="22">
        <f t="shared" si="27"/>
        <v>0.31666666666666665</v>
      </c>
      <c r="R137" s="45">
        <f t="shared" si="23"/>
        <v>5.1376623095684963E-5</v>
      </c>
      <c r="T137" s="5">
        <f>+R137*(assessment!$J$271*assessment!$E$3)</f>
        <v>396.7218911734966</v>
      </c>
      <c r="V137" s="46">
        <f>+T137/payroll!F137</f>
        <v>4.5599964043130403E-4</v>
      </c>
      <c r="X137" s="5">
        <f>IF(V137&lt;$X$2,T137, +payroll!F137 * $X$2)</f>
        <v>396.7218911734966</v>
      </c>
      <c r="Z137" s="5">
        <f t="shared" si="24"/>
        <v>0</v>
      </c>
      <c r="AB137" s="42">
        <f t="shared" si="25"/>
        <v>1</v>
      </c>
    </row>
    <row r="138" spans="1:28">
      <c r="A138" t="s">
        <v>205</v>
      </c>
      <c r="B138" t="s">
        <v>456</v>
      </c>
      <c r="D138" s="34">
        <v>0</v>
      </c>
      <c r="E138" s="34">
        <v>0</v>
      </c>
      <c r="F138" s="34">
        <v>0</v>
      </c>
      <c r="G138">
        <f t="shared" si="18"/>
        <v>0</v>
      </c>
      <c r="I138" s="22">
        <f t="shared" si="19"/>
        <v>0</v>
      </c>
      <c r="J138" s="46">
        <f>+IFR!AD138</f>
        <v>0</v>
      </c>
      <c r="K138" s="14">
        <f t="shared" si="22"/>
        <v>0.95</v>
      </c>
      <c r="L138" s="22">
        <f t="shared" si="26"/>
        <v>0</v>
      </c>
      <c r="M138" s="14">
        <v>1</v>
      </c>
      <c r="N138" s="14">
        <v>1</v>
      </c>
      <c r="P138" s="22">
        <f t="shared" si="27"/>
        <v>0</v>
      </c>
      <c r="R138" s="45">
        <f t="shared" si="23"/>
        <v>0</v>
      </c>
      <c r="T138" s="5">
        <f>+R138*(assessment!$J$271*assessment!$E$3)</f>
        <v>0</v>
      </c>
      <c r="V138" s="46">
        <f>+T138/payroll!F138</f>
        <v>0</v>
      </c>
      <c r="X138" s="5">
        <f>IF(V138&lt;$X$2,T138, +payroll!F138 * $X$2)</f>
        <v>0</v>
      </c>
      <c r="Z138" s="5">
        <f t="shared" si="24"/>
        <v>0</v>
      </c>
      <c r="AB138" s="42" t="e">
        <f t="shared" si="25"/>
        <v>#DIV/0!</v>
      </c>
    </row>
    <row r="139" spans="1:28" outlineLevel="1">
      <c r="A139" t="s">
        <v>206</v>
      </c>
      <c r="B139" t="s">
        <v>207</v>
      </c>
      <c r="D139" s="34">
        <v>0</v>
      </c>
      <c r="E139" s="34">
        <v>0</v>
      </c>
      <c r="F139" s="34">
        <v>0</v>
      </c>
      <c r="G139">
        <f t="shared" si="18"/>
        <v>0</v>
      </c>
      <c r="I139" s="22">
        <f t="shared" si="19"/>
        <v>0</v>
      </c>
      <c r="J139" s="46">
        <f>+IFR!AD139</f>
        <v>0</v>
      </c>
      <c r="K139" s="14">
        <f t="shared" si="22"/>
        <v>0.95</v>
      </c>
      <c r="L139" s="22">
        <f t="shared" si="26"/>
        <v>0</v>
      </c>
      <c r="M139" s="14">
        <v>1</v>
      </c>
      <c r="N139" s="14">
        <v>1</v>
      </c>
      <c r="P139" s="22">
        <f t="shared" si="27"/>
        <v>0</v>
      </c>
      <c r="R139" s="45">
        <f t="shared" si="23"/>
        <v>0</v>
      </c>
      <c r="T139" s="5">
        <f>+R139*(assessment!$J$271*assessment!$E$3)</f>
        <v>0</v>
      </c>
      <c r="V139" s="46">
        <f>+T139/payroll!F139</f>
        <v>0</v>
      </c>
      <c r="X139" s="5">
        <f>IF(V139&lt;$X$2,T139, +payroll!F139 * $X$2)</f>
        <v>0</v>
      </c>
      <c r="Z139" s="5">
        <f t="shared" si="24"/>
        <v>0</v>
      </c>
      <c r="AB139" s="42" t="e">
        <f t="shared" si="25"/>
        <v>#DIV/0!</v>
      </c>
    </row>
    <row r="140" spans="1:28" outlineLevel="1">
      <c r="A140" t="s">
        <v>208</v>
      </c>
      <c r="B140" t="s">
        <v>209</v>
      </c>
      <c r="D140" s="34">
        <v>0</v>
      </c>
      <c r="E140" s="34">
        <v>0</v>
      </c>
      <c r="F140" s="34">
        <v>0</v>
      </c>
      <c r="G140">
        <f t="shared" si="18"/>
        <v>0</v>
      </c>
      <c r="I140" s="22">
        <f t="shared" si="19"/>
        <v>0</v>
      </c>
      <c r="J140" s="46">
        <f>+IFR!AD140</f>
        <v>0</v>
      </c>
      <c r="K140" s="14">
        <f t="shared" si="22"/>
        <v>0.95</v>
      </c>
      <c r="L140" s="22">
        <f t="shared" si="26"/>
        <v>0</v>
      </c>
      <c r="M140" s="14">
        <v>1</v>
      </c>
      <c r="N140" s="14">
        <v>1</v>
      </c>
      <c r="P140" s="22">
        <f t="shared" si="27"/>
        <v>0</v>
      </c>
      <c r="R140" s="45">
        <f t="shared" si="23"/>
        <v>0</v>
      </c>
      <c r="T140" s="5">
        <f>+R140*(assessment!$J$271*assessment!$E$3)</f>
        <v>0</v>
      </c>
      <c r="V140" s="46">
        <f>+T140/payroll!F140</f>
        <v>0</v>
      </c>
      <c r="X140" s="5">
        <f>IF(V140&lt;$X$2,T140, +payroll!F140 * $X$2)</f>
        <v>0</v>
      </c>
      <c r="Z140" s="5">
        <f t="shared" si="24"/>
        <v>0</v>
      </c>
      <c r="AB140" s="42" t="e">
        <f t="shared" si="25"/>
        <v>#DIV/0!</v>
      </c>
    </row>
    <row r="141" spans="1:28" outlineLevel="1">
      <c r="A141" t="s">
        <v>210</v>
      </c>
      <c r="B141" t="s">
        <v>211</v>
      </c>
      <c r="D141" s="34">
        <v>0</v>
      </c>
      <c r="E141" s="34">
        <v>0</v>
      </c>
      <c r="F141" s="34">
        <v>0</v>
      </c>
      <c r="G141">
        <f t="shared" si="18"/>
        <v>0</v>
      </c>
      <c r="I141" s="22">
        <f t="shared" si="19"/>
        <v>0</v>
      </c>
      <c r="J141" s="46">
        <f>+IFR!AD141</f>
        <v>0</v>
      </c>
      <c r="K141" s="14">
        <f t="shared" si="22"/>
        <v>0.95</v>
      </c>
      <c r="L141" s="22">
        <f t="shared" si="26"/>
        <v>0</v>
      </c>
      <c r="M141" s="14">
        <v>1</v>
      </c>
      <c r="N141" s="14">
        <v>1</v>
      </c>
      <c r="P141" s="22">
        <f t="shared" si="27"/>
        <v>0</v>
      </c>
      <c r="R141" s="45">
        <f t="shared" si="23"/>
        <v>0</v>
      </c>
      <c r="T141" s="5">
        <f>+R141*(assessment!$J$271*assessment!$E$3)</f>
        <v>0</v>
      </c>
      <c r="V141" s="46">
        <f>+T141/payroll!F141</f>
        <v>0</v>
      </c>
      <c r="X141" s="5">
        <f>IF(V141&lt;$X$2,T141, +payroll!F141 * $X$2)</f>
        <v>0</v>
      </c>
      <c r="Z141" s="5">
        <f t="shared" si="24"/>
        <v>0</v>
      </c>
      <c r="AB141" s="42" t="e">
        <f t="shared" si="25"/>
        <v>#DIV/0!</v>
      </c>
    </row>
    <row r="142" spans="1:28" outlineLevel="1">
      <c r="A142" t="s">
        <v>499</v>
      </c>
      <c r="B142" t="s">
        <v>497</v>
      </c>
      <c r="D142" s="34">
        <v>0</v>
      </c>
      <c r="E142" s="34">
        <v>0</v>
      </c>
      <c r="F142" s="34">
        <v>0</v>
      </c>
      <c r="G142">
        <f>SUM(D142:F142)</f>
        <v>0</v>
      </c>
      <c r="I142" s="22">
        <f>AVERAGE(D142:F142)</f>
        <v>0</v>
      </c>
      <c r="J142" s="46">
        <f>+IFR!AD142</f>
        <v>0</v>
      </c>
      <c r="K142" s="14">
        <f t="shared" si="22"/>
        <v>0.95</v>
      </c>
      <c r="L142" s="22">
        <f t="shared" si="26"/>
        <v>0</v>
      </c>
      <c r="M142" s="14">
        <v>1</v>
      </c>
      <c r="N142" s="14">
        <v>1</v>
      </c>
      <c r="P142" s="22">
        <f t="shared" si="27"/>
        <v>0</v>
      </c>
      <c r="R142" s="45">
        <f t="shared" si="23"/>
        <v>0</v>
      </c>
      <c r="T142" s="5">
        <f>+R142*(assessment!$J$271*assessment!$E$3)</f>
        <v>0</v>
      </c>
      <c r="V142" s="46">
        <f>+T142/payroll!F142</f>
        <v>0</v>
      </c>
      <c r="X142" s="5">
        <f>IF(V142&lt;$X$2,T142, +payroll!F142 * $X$2)</f>
        <v>0</v>
      </c>
      <c r="Z142" s="5">
        <f t="shared" si="24"/>
        <v>0</v>
      </c>
      <c r="AB142" s="42" t="e">
        <f t="shared" si="25"/>
        <v>#DIV/0!</v>
      </c>
    </row>
    <row r="143" spans="1:28" outlineLevel="1">
      <c r="A143" t="s">
        <v>212</v>
      </c>
      <c r="B143" t="s">
        <v>213</v>
      </c>
      <c r="D143" s="34">
        <v>0</v>
      </c>
      <c r="E143" s="34">
        <v>0</v>
      </c>
      <c r="F143" s="34">
        <v>0</v>
      </c>
      <c r="G143">
        <f t="shared" si="18"/>
        <v>0</v>
      </c>
      <c r="I143" s="22">
        <f t="shared" si="19"/>
        <v>0</v>
      </c>
      <c r="J143" s="46">
        <f>+IFR!AD143</f>
        <v>0</v>
      </c>
      <c r="K143" s="14">
        <f t="shared" si="22"/>
        <v>0.95</v>
      </c>
      <c r="L143" s="22">
        <f t="shared" si="26"/>
        <v>0</v>
      </c>
      <c r="M143" s="14">
        <v>1</v>
      </c>
      <c r="N143" s="14">
        <v>1</v>
      </c>
      <c r="P143" s="22">
        <f t="shared" si="27"/>
        <v>0</v>
      </c>
      <c r="R143" s="45">
        <f t="shared" si="23"/>
        <v>0</v>
      </c>
      <c r="T143" s="5">
        <f>+R143*(assessment!$J$271*assessment!$E$3)</f>
        <v>0</v>
      </c>
      <c r="V143" s="46">
        <f>+T143/payroll!F143</f>
        <v>0</v>
      </c>
      <c r="X143" s="5">
        <f>IF(V143&lt;$X$2,T143, +payroll!F143 * $X$2)</f>
        <v>0</v>
      </c>
      <c r="Z143" s="5">
        <f t="shared" si="24"/>
        <v>0</v>
      </c>
      <c r="AB143" s="42" t="e">
        <f t="shared" si="25"/>
        <v>#DIV/0!</v>
      </c>
    </row>
    <row r="144" spans="1:28" outlineLevel="1">
      <c r="A144" t="s">
        <v>214</v>
      </c>
      <c r="B144" t="s">
        <v>215</v>
      </c>
      <c r="D144" s="34">
        <v>0</v>
      </c>
      <c r="E144" s="34">
        <v>0</v>
      </c>
      <c r="F144" s="34">
        <v>0</v>
      </c>
      <c r="G144">
        <f t="shared" si="18"/>
        <v>0</v>
      </c>
      <c r="I144" s="22">
        <f t="shared" si="19"/>
        <v>0</v>
      </c>
      <c r="J144" s="46">
        <f>+IFR!AD144</f>
        <v>0</v>
      </c>
      <c r="K144" s="14">
        <f t="shared" si="22"/>
        <v>0.95</v>
      </c>
      <c r="L144" s="22">
        <f t="shared" si="26"/>
        <v>0</v>
      </c>
      <c r="M144" s="14">
        <v>1</v>
      </c>
      <c r="N144" s="14">
        <v>1</v>
      </c>
      <c r="P144" s="22">
        <f t="shared" si="27"/>
        <v>0</v>
      </c>
      <c r="R144" s="45">
        <f t="shared" si="23"/>
        <v>0</v>
      </c>
      <c r="T144" s="5">
        <f>+R144*(assessment!$J$271*assessment!$E$3)</f>
        <v>0</v>
      </c>
      <c r="V144" s="46">
        <f>+T144/payroll!F144</f>
        <v>0</v>
      </c>
      <c r="X144" s="5">
        <f>IF(V144&lt;$X$2,T144, +payroll!F144 * $X$2)</f>
        <v>0</v>
      </c>
      <c r="Z144" s="5">
        <f t="shared" si="24"/>
        <v>0</v>
      </c>
      <c r="AB144" s="42" t="e">
        <f t="shared" si="25"/>
        <v>#DIV/0!</v>
      </c>
    </row>
    <row r="145" spans="1:28" outlineLevel="1">
      <c r="A145" t="s">
        <v>216</v>
      </c>
      <c r="B145" t="s">
        <v>217</v>
      </c>
      <c r="D145" s="34">
        <v>0</v>
      </c>
      <c r="E145" s="34">
        <v>0</v>
      </c>
      <c r="F145" s="34">
        <v>0</v>
      </c>
      <c r="G145">
        <f t="shared" si="18"/>
        <v>0</v>
      </c>
      <c r="I145" s="22">
        <f t="shared" si="19"/>
        <v>0</v>
      </c>
      <c r="J145" s="46">
        <f>+IFR!AD145</f>
        <v>0</v>
      </c>
      <c r="K145" s="14">
        <f t="shared" si="22"/>
        <v>0.95</v>
      </c>
      <c r="L145" s="22">
        <f t="shared" si="26"/>
        <v>0</v>
      </c>
      <c r="M145" s="14">
        <v>1</v>
      </c>
      <c r="N145" s="14">
        <v>1</v>
      </c>
      <c r="P145" s="22">
        <f t="shared" si="27"/>
        <v>0</v>
      </c>
      <c r="R145" s="45">
        <f t="shared" si="23"/>
        <v>0</v>
      </c>
      <c r="T145" s="5">
        <f>+R145*(assessment!$J$271*assessment!$E$3)</f>
        <v>0</v>
      </c>
      <c r="V145" s="46">
        <f>+T145/payroll!F145</f>
        <v>0</v>
      </c>
      <c r="X145" s="5">
        <f>IF(V145&lt;$X$2,T145, +payroll!F145 * $X$2)</f>
        <v>0</v>
      </c>
      <c r="Z145" s="5">
        <f t="shared" si="24"/>
        <v>0</v>
      </c>
      <c r="AB145" s="42" t="e">
        <f t="shared" si="25"/>
        <v>#DIV/0!</v>
      </c>
    </row>
    <row r="146" spans="1:28" outlineLevel="1">
      <c r="A146" t="s">
        <v>218</v>
      </c>
      <c r="B146" t="s">
        <v>219</v>
      </c>
      <c r="D146" s="34">
        <v>14</v>
      </c>
      <c r="E146" s="34">
        <v>11</v>
      </c>
      <c r="F146" s="34">
        <v>16</v>
      </c>
      <c r="G146">
        <f t="shared" si="18"/>
        <v>41</v>
      </c>
      <c r="I146" s="22">
        <f t="shared" si="19"/>
        <v>13.666666666666666</v>
      </c>
      <c r="J146" s="46">
        <f>+IFR!AD146</f>
        <v>3.0997934576187172E-2</v>
      </c>
      <c r="K146" s="14">
        <f t="shared" si="22"/>
        <v>0.95</v>
      </c>
      <c r="L146" s="22">
        <f t="shared" si="26"/>
        <v>12.983333333333333</v>
      </c>
      <c r="M146" s="14">
        <v>1</v>
      </c>
      <c r="N146" s="14">
        <v>1</v>
      </c>
      <c r="P146" s="22">
        <f t="shared" si="27"/>
        <v>12.983333333333333</v>
      </c>
      <c r="R146" s="45">
        <f t="shared" si="23"/>
        <v>2.1064415469230833E-3</v>
      </c>
      <c r="T146" s="5">
        <f>+R146*(assessment!$J$271*assessment!$E$3)</f>
        <v>16265.597538113358</v>
      </c>
      <c r="V146" s="46">
        <f>+T146/payroll!F146</f>
        <v>8.7566327519871987E-4</v>
      </c>
      <c r="X146" s="5">
        <f>IF(V146&lt;$X$2,T146, +payroll!F146 * $X$2)</f>
        <v>16265.597538113358</v>
      </c>
      <c r="Z146" s="5">
        <f t="shared" si="24"/>
        <v>0</v>
      </c>
      <c r="AB146" s="42">
        <f t="shared" si="25"/>
        <v>1</v>
      </c>
    </row>
    <row r="147" spans="1:28" outlineLevel="1">
      <c r="A147" t="s">
        <v>220</v>
      </c>
      <c r="B147" t="s">
        <v>221</v>
      </c>
      <c r="D147" s="34">
        <v>1</v>
      </c>
      <c r="E147" s="34">
        <v>0</v>
      </c>
      <c r="F147" s="34">
        <v>0</v>
      </c>
      <c r="G147">
        <f t="shared" si="18"/>
        <v>1</v>
      </c>
      <c r="I147" s="22">
        <f t="shared" si="19"/>
        <v>0.33333333333333331</v>
      </c>
      <c r="J147" s="46">
        <f>+IFR!AD147</f>
        <v>1.6666666666666668E-3</v>
      </c>
      <c r="K147" s="14">
        <f t="shared" si="22"/>
        <v>0.95</v>
      </c>
      <c r="L147" s="22">
        <f t="shared" si="26"/>
        <v>0.31666666666666665</v>
      </c>
      <c r="M147" s="14">
        <v>1</v>
      </c>
      <c r="N147" s="14">
        <v>1</v>
      </c>
      <c r="P147" s="22">
        <f t="shared" si="27"/>
        <v>0.31666666666666665</v>
      </c>
      <c r="R147" s="45">
        <f t="shared" si="23"/>
        <v>5.1376623095684963E-5</v>
      </c>
      <c r="T147" s="5">
        <f>+R147*(assessment!$J$271*assessment!$E$3)</f>
        <v>396.7218911734966</v>
      </c>
      <c r="V147" s="46">
        <f>+T147/payroll!F147</f>
        <v>1.4121824947068418E-4</v>
      </c>
      <c r="X147" s="5">
        <f>IF(V147&lt;$X$2,T147, +payroll!F147 * $X$2)</f>
        <v>396.7218911734966</v>
      </c>
      <c r="Z147" s="5">
        <f t="shared" si="24"/>
        <v>0</v>
      </c>
      <c r="AB147" s="42">
        <f t="shared" si="25"/>
        <v>1</v>
      </c>
    </row>
    <row r="148" spans="1:28" outlineLevel="1">
      <c r="A148" t="s">
        <v>222</v>
      </c>
      <c r="B148" t="s">
        <v>223</v>
      </c>
      <c r="D148" s="34">
        <v>3</v>
      </c>
      <c r="E148" s="34">
        <v>1</v>
      </c>
      <c r="F148" s="34">
        <v>0</v>
      </c>
      <c r="G148">
        <f t="shared" si="18"/>
        <v>4</v>
      </c>
      <c r="I148" s="22">
        <f t="shared" si="19"/>
        <v>1.3333333333333333</v>
      </c>
      <c r="J148" s="46">
        <f>+IFR!AD148</f>
        <v>8.3333333333333332E-3</v>
      </c>
      <c r="K148" s="14">
        <f t="shared" si="22"/>
        <v>0.95</v>
      </c>
      <c r="L148" s="22">
        <f t="shared" si="26"/>
        <v>1.2666666666666666</v>
      </c>
      <c r="M148" s="14">
        <v>1</v>
      </c>
      <c r="N148" s="14">
        <v>1</v>
      </c>
      <c r="P148" s="22">
        <f t="shared" si="27"/>
        <v>1.2666666666666666</v>
      </c>
      <c r="R148" s="45">
        <f t="shared" si="23"/>
        <v>2.0550649238273985E-4</v>
      </c>
      <c r="T148" s="5">
        <f>+R148*(assessment!$J$271*assessment!$E$3)</f>
        <v>1586.8875646939864</v>
      </c>
      <c r="V148" s="46">
        <f>+T148/payroll!F148</f>
        <v>4.5385997521572543E-4</v>
      </c>
      <c r="X148" s="5">
        <f>IF(V148&lt;$X$2,T148, +payroll!F148 * $X$2)</f>
        <v>1586.8875646939864</v>
      </c>
      <c r="Z148" s="5">
        <f t="shared" si="24"/>
        <v>0</v>
      </c>
      <c r="AB148" s="42">
        <f t="shared" si="25"/>
        <v>1</v>
      </c>
    </row>
    <row r="149" spans="1:28" outlineLevel="1">
      <c r="A149" t="s">
        <v>224</v>
      </c>
      <c r="B149" t="s">
        <v>225</v>
      </c>
      <c r="D149" s="34">
        <v>0</v>
      </c>
      <c r="E149" s="34">
        <v>1</v>
      </c>
      <c r="F149" s="34">
        <v>1</v>
      </c>
      <c r="G149">
        <f t="shared" si="18"/>
        <v>2</v>
      </c>
      <c r="I149" s="22">
        <f t="shared" si="19"/>
        <v>0.66666666666666663</v>
      </c>
      <c r="J149" s="46">
        <f>+IFR!AD149</f>
        <v>8.3333333333333332E-3</v>
      </c>
      <c r="K149" s="14">
        <f t="shared" si="22"/>
        <v>0.95</v>
      </c>
      <c r="L149" s="22">
        <f t="shared" si="26"/>
        <v>0.6333333333333333</v>
      </c>
      <c r="M149" s="14">
        <v>1</v>
      </c>
      <c r="N149" s="14">
        <v>1</v>
      </c>
      <c r="P149" s="22">
        <f t="shared" si="27"/>
        <v>0.6333333333333333</v>
      </c>
      <c r="R149" s="45">
        <f t="shared" si="23"/>
        <v>1.0275324619136993E-4</v>
      </c>
      <c r="T149" s="5">
        <f>+R149*(assessment!$J$271*assessment!$E$3)</f>
        <v>793.4437823469932</v>
      </c>
      <c r="V149" s="46">
        <f>+T149/payroll!F149</f>
        <v>3.6273161353293911E-4</v>
      </c>
      <c r="X149" s="5">
        <f>IF(V149&lt;$X$2,T149, +payroll!F149 * $X$2)</f>
        <v>793.4437823469932</v>
      </c>
      <c r="Z149" s="5">
        <f t="shared" si="24"/>
        <v>0</v>
      </c>
      <c r="AB149" s="42">
        <f t="shared" si="25"/>
        <v>1</v>
      </c>
    </row>
    <row r="150" spans="1:28" outlineLevel="1">
      <c r="A150" t="s">
        <v>226</v>
      </c>
      <c r="B150" t="s">
        <v>227</v>
      </c>
      <c r="D150" s="34">
        <v>0</v>
      </c>
      <c r="E150" s="34">
        <v>0</v>
      </c>
      <c r="F150" s="34">
        <v>0</v>
      </c>
      <c r="G150">
        <f t="shared" si="18"/>
        <v>0</v>
      </c>
      <c r="I150" s="22">
        <f t="shared" si="19"/>
        <v>0</v>
      </c>
      <c r="J150" s="46">
        <f>+IFR!AD150</f>
        <v>0</v>
      </c>
      <c r="K150" s="14">
        <f t="shared" si="22"/>
        <v>0.95</v>
      </c>
      <c r="L150" s="22">
        <f t="shared" si="26"/>
        <v>0</v>
      </c>
      <c r="M150" s="14">
        <v>1</v>
      </c>
      <c r="N150" s="14">
        <v>1</v>
      </c>
      <c r="P150" s="22">
        <f t="shared" si="27"/>
        <v>0</v>
      </c>
      <c r="R150" s="45">
        <f t="shared" si="23"/>
        <v>0</v>
      </c>
      <c r="T150" s="5">
        <f>+R150*(assessment!$J$271*assessment!$E$3)</f>
        <v>0</v>
      </c>
      <c r="V150" s="46">
        <f>+T150/payroll!F150</f>
        <v>0</v>
      </c>
      <c r="X150" s="5">
        <f>IF(V150&lt;$X$2,T150, +payroll!F150 * $X$2)</f>
        <v>0</v>
      </c>
      <c r="Z150" s="5">
        <f t="shared" si="24"/>
        <v>0</v>
      </c>
      <c r="AB150" s="42" t="e">
        <f t="shared" si="25"/>
        <v>#DIV/0!</v>
      </c>
    </row>
    <row r="151" spans="1:28" outlineLevel="1">
      <c r="A151" t="s">
        <v>228</v>
      </c>
      <c r="B151" t="s">
        <v>229</v>
      </c>
      <c r="D151" s="34">
        <v>0</v>
      </c>
      <c r="E151" s="34">
        <v>1</v>
      </c>
      <c r="F151" s="34">
        <v>2</v>
      </c>
      <c r="G151">
        <f t="shared" si="18"/>
        <v>3</v>
      </c>
      <c r="I151" s="22">
        <f t="shared" si="19"/>
        <v>1</v>
      </c>
      <c r="J151" s="46">
        <f>+IFR!AD151</f>
        <v>1.3333333333333334E-2</v>
      </c>
      <c r="K151" s="14">
        <f t="shared" si="22"/>
        <v>0.95</v>
      </c>
      <c r="L151" s="22">
        <f t="shared" si="26"/>
        <v>0.95</v>
      </c>
      <c r="M151" s="14">
        <v>1</v>
      </c>
      <c r="N151" s="14">
        <v>1</v>
      </c>
      <c r="P151" s="22">
        <f t="shared" si="27"/>
        <v>0.95</v>
      </c>
      <c r="R151" s="45">
        <f t="shared" si="23"/>
        <v>1.5412986928705488E-4</v>
      </c>
      <c r="T151" s="5">
        <f>+R151*(assessment!$J$271*assessment!$E$3)</f>
        <v>1190.1656735204897</v>
      </c>
      <c r="V151" s="46">
        <f>+T151/payroll!F151</f>
        <v>6.9088613727102206E-4</v>
      </c>
      <c r="X151" s="5">
        <f>IF(V151&lt;$X$2,T151, +payroll!F151 * $X$2)</f>
        <v>1190.1656735204897</v>
      </c>
      <c r="Z151" s="5">
        <f t="shared" si="24"/>
        <v>0</v>
      </c>
      <c r="AB151" s="42">
        <f t="shared" si="25"/>
        <v>1</v>
      </c>
    </row>
    <row r="152" spans="1:28" outlineLevel="1">
      <c r="A152" t="s">
        <v>230</v>
      </c>
      <c r="B152" t="s">
        <v>231</v>
      </c>
      <c r="D152" s="34">
        <v>2</v>
      </c>
      <c r="E152" s="34">
        <v>1</v>
      </c>
      <c r="F152" s="34">
        <v>0</v>
      </c>
      <c r="G152">
        <f t="shared" si="18"/>
        <v>3</v>
      </c>
      <c r="I152" s="22">
        <f t="shared" si="19"/>
        <v>1</v>
      </c>
      <c r="J152" s="46">
        <f>+IFR!AD152</f>
        <v>6.6666666666666671E-3</v>
      </c>
      <c r="K152" s="14">
        <f t="shared" si="22"/>
        <v>0.95</v>
      </c>
      <c r="L152" s="22">
        <f t="shared" si="26"/>
        <v>0.95</v>
      </c>
      <c r="M152" s="14">
        <v>1</v>
      </c>
      <c r="N152" s="14">
        <v>1</v>
      </c>
      <c r="P152" s="22">
        <f t="shared" si="27"/>
        <v>0.95</v>
      </c>
      <c r="R152" s="45">
        <f t="shared" si="23"/>
        <v>1.5412986928705488E-4</v>
      </c>
      <c r="T152" s="5">
        <f>+R152*(assessment!$J$271*assessment!$E$3)</f>
        <v>1190.1656735204897</v>
      </c>
      <c r="V152" s="46">
        <f>+T152/payroll!F152</f>
        <v>2.9115859129524879E-4</v>
      </c>
      <c r="X152" s="5">
        <f>IF(V152&lt;$X$2,T152, +payroll!F152 * $X$2)</f>
        <v>1190.1656735204897</v>
      </c>
      <c r="Z152" s="5">
        <f t="shared" si="24"/>
        <v>0</v>
      </c>
      <c r="AB152" s="42">
        <f t="shared" si="25"/>
        <v>1</v>
      </c>
    </row>
    <row r="153" spans="1:28" outlineLevel="1">
      <c r="A153" t="s">
        <v>232</v>
      </c>
      <c r="B153" t="s">
        <v>233</v>
      </c>
      <c r="D153" s="34">
        <v>1</v>
      </c>
      <c r="E153" s="34">
        <v>4</v>
      </c>
      <c r="F153" s="34">
        <v>3</v>
      </c>
      <c r="G153">
        <f t="shared" si="18"/>
        <v>8</v>
      </c>
      <c r="I153" s="22">
        <f t="shared" si="19"/>
        <v>2.6666666666666665</v>
      </c>
      <c r="J153" s="46">
        <f>+IFR!AD153</f>
        <v>2.4602734663710279E-2</v>
      </c>
      <c r="K153" s="14">
        <f t="shared" si="22"/>
        <v>0.95</v>
      </c>
      <c r="L153" s="22">
        <f t="shared" si="26"/>
        <v>2.5333333333333332</v>
      </c>
      <c r="M153" s="14">
        <v>1</v>
      </c>
      <c r="N153" s="14">
        <v>1</v>
      </c>
      <c r="P153" s="22">
        <f t="shared" si="27"/>
        <v>2.5333333333333332</v>
      </c>
      <c r="R153" s="45">
        <f t="shared" si="23"/>
        <v>4.1101298476547971E-4</v>
      </c>
      <c r="T153" s="5">
        <f>+R153*(assessment!$J$271*assessment!$E$3)</f>
        <v>3173.7751293879728</v>
      </c>
      <c r="V153" s="46">
        <f>+T153/payroll!F153</f>
        <v>5.8931654153211808E-4</v>
      </c>
      <c r="X153" s="5">
        <f>IF(V153&lt;$X$2,T153, +payroll!F153 * $X$2)</f>
        <v>3173.7751293879728</v>
      </c>
      <c r="Z153" s="5">
        <f t="shared" si="24"/>
        <v>0</v>
      </c>
      <c r="AB153" s="42">
        <f t="shared" si="25"/>
        <v>1</v>
      </c>
    </row>
    <row r="154" spans="1:28" outlineLevel="1">
      <c r="A154" t="s">
        <v>234</v>
      </c>
      <c r="B154" t="s">
        <v>235</v>
      </c>
      <c r="D154" s="34">
        <v>0</v>
      </c>
      <c r="E154" s="34">
        <v>0</v>
      </c>
      <c r="F154" s="34">
        <v>0</v>
      </c>
      <c r="G154">
        <f t="shared" si="18"/>
        <v>0</v>
      </c>
      <c r="I154" s="22">
        <f t="shared" si="19"/>
        <v>0</v>
      </c>
      <c r="J154" s="46">
        <f>+IFR!AD154</f>
        <v>0</v>
      </c>
      <c r="K154" s="14">
        <f t="shared" si="22"/>
        <v>0.95</v>
      </c>
      <c r="L154" s="22">
        <f t="shared" si="26"/>
        <v>0</v>
      </c>
      <c r="M154" s="14">
        <v>1</v>
      </c>
      <c r="N154" s="14">
        <v>1</v>
      </c>
      <c r="P154" s="22">
        <f t="shared" si="27"/>
        <v>0</v>
      </c>
      <c r="R154" s="45">
        <f t="shared" si="23"/>
        <v>0</v>
      </c>
      <c r="T154" s="5">
        <f>+R154*(assessment!$J$271*assessment!$E$3)</f>
        <v>0</v>
      </c>
      <c r="V154" s="46">
        <f>+T154/payroll!F154</f>
        <v>0</v>
      </c>
      <c r="X154" s="5">
        <f>IF(V154&lt;$X$2,T154, +payroll!F154 * $X$2)</f>
        <v>0</v>
      </c>
      <c r="Z154" s="5">
        <f t="shared" si="24"/>
        <v>0</v>
      </c>
      <c r="AB154" s="42" t="e">
        <f t="shared" si="25"/>
        <v>#DIV/0!</v>
      </c>
    </row>
    <row r="155" spans="1:28" outlineLevel="1">
      <c r="A155" t="s">
        <v>236</v>
      </c>
      <c r="B155" t="s">
        <v>237</v>
      </c>
      <c r="D155" s="34">
        <v>0</v>
      </c>
      <c r="E155" s="34">
        <v>0</v>
      </c>
      <c r="F155" s="34">
        <v>0</v>
      </c>
      <c r="G155">
        <f t="shared" si="18"/>
        <v>0</v>
      </c>
      <c r="I155" s="22">
        <f t="shared" si="19"/>
        <v>0</v>
      </c>
      <c r="J155" s="46">
        <f>+IFR!AD155</f>
        <v>0</v>
      </c>
      <c r="K155" s="14">
        <f t="shared" si="22"/>
        <v>0.95</v>
      </c>
      <c r="L155" s="22">
        <f t="shared" si="26"/>
        <v>0</v>
      </c>
      <c r="M155" s="14">
        <v>1</v>
      </c>
      <c r="N155" s="14">
        <v>1</v>
      </c>
      <c r="P155" s="22">
        <f t="shared" si="27"/>
        <v>0</v>
      </c>
      <c r="R155" s="45">
        <f t="shared" si="23"/>
        <v>0</v>
      </c>
      <c r="T155" s="5">
        <f>+R155*(assessment!$J$271*assessment!$E$3)</f>
        <v>0</v>
      </c>
      <c r="V155" s="46">
        <f>+T155/payroll!F155</f>
        <v>0</v>
      </c>
      <c r="X155" s="5">
        <f>IF(V155&lt;$X$2,T155, +payroll!F155 * $X$2)</f>
        <v>0</v>
      </c>
      <c r="Z155" s="5">
        <f t="shared" si="24"/>
        <v>0</v>
      </c>
      <c r="AB155" s="42" t="e">
        <f t="shared" si="25"/>
        <v>#DIV/0!</v>
      </c>
    </row>
    <row r="156" spans="1:28" outlineLevel="1">
      <c r="A156" t="s">
        <v>238</v>
      </c>
      <c r="B156" t="s">
        <v>239</v>
      </c>
      <c r="D156" s="34">
        <v>0</v>
      </c>
      <c r="E156" s="34">
        <v>0</v>
      </c>
      <c r="F156" s="34">
        <v>0</v>
      </c>
      <c r="G156">
        <f t="shared" si="18"/>
        <v>0</v>
      </c>
      <c r="I156" s="22">
        <f t="shared" si="19"/>
        <v>0</v>
      </c>
      <c r="J156" s="46">
        <f>+IFR!AD156</f>
        <v>0</v>
      </c>
      <c r="K156" s="14">
        <f t="shared" si="22"/>
        <v>0.95</v>
      </c>
      <c r="L156" s="22">
        <f t="shared" si="26"/>
        <v>0</v>
      </c>
      <c r="M156" s="14">
        <v>1</v>
      </c>
      <c r="N156" s="14">
        <v>1</v>
      </c>
      <c r="P156" s="22">
        <f t="shared" si="27"/>
        <v>0</v>
      </c>
      <c r="R156" s="45">
        <f t="shared" si="23"/>
        <v>0</v>
      </c>
      <c r="T156" s="5">
        <f>+R156*(assessment!$J$271*assessment!$E$3)</f>
        <v>0</v>
      </c>
      <c r="V156" s="46">
        <f>+T156/payroll!F156</f>
        <v>0</v>
      </c>
      <c r="X156" s="5">
        <f>IF(V156&lt;$X$2,T156, +payroll!F156 * $X$2)</f>
        <v>0</v>
      </c>
      <c r="Z156" s="5">
        <f t="shared" si="24"/>
        <v>0</v>
      </c>
      <c r="AB156" s="42" t="e">
        <f t="shared" si="25"/>
        <v>#DIV/0!</v>
      </c>
    </row>
    <row r="157" spans="1:28" outlineLevel="1">
      <c r="A157" t="s">
        <v>240</v>
      </c>
      <c r="B157" t="s">
        <v>241</v>
      </c>
      <c r="D157" s="34">
        <v>2</v>
      </c>
      <c r="E157" s="34">
        <v>2</v>
      </c>
      <c r="F157" s="34">
        <v>0</v>
      </c>
      <c r="G157">
        <f t="shared" si="18"/>
        <v>4</v>
      </c>
      <c r="I157" s="22">
        <f t="shared" si="19"/>
        <v>1.3333333333333333</v>
      </c>
      <c r="J157" s="46">
        <f>+IFR!AD157</f>
        <v>9.463911350703803E-3</v>
      </c>
      <c r="K157" s="14">
        <f t="shared" si="22"/>
        <v>0.95</v>
      </c>
      <c r="L157" s="22">
        <f t="shared" si="26"/>
        <v>1.2666666666666666</v>
      </c>
      <c r="M157" s="14">
        <v>1</v>
      </c>
      <c r="N157" s="14">
        <v>1</v>
      </c>
      <c r="P157" s="22">
        <f t="shared" si="27"/>
        <v>1.2666666666666666</v>
      </c>
      <c r="R157" s="45">
        <f t="shared" si="23"/>
        <v>2.0550649238273985E-4</v>
      </c>
      <c r="T157" s="5">
        <f>+R157*(assessment!$J$271*assessment!$E$3)</f>
        <v>1586.8875646939864</v>
      </c>
      <c r="V157" s="46">
        <f>+T157/payroll!F157</f>
        <v>3.2295537787550935E-4</v>
      </c>
      <c r="X157" s="5">
        <f>IF(V157&lt;$X$2,T157, +payroll!F157 * $X$2)</f>
        <v>1586.8875646939864</v>
      </c>
      <c r="Z157" s="5">
        <f t="shared" si="24"/>
        <v>0</v>
      </c>
      <c r="AB157" s="42">
        <f t="shared" si="25"/>
        <v>1</v>
      </c>
    </row>
    <row r="158" spans="1:28" outlineLevel="1">
      <c r="A158" t="s">
        <v>242</v>
      </c>
      <c r="B158" t="s">
        <v>243</v>
      </c>
      <c r="D158" s="34">
        <v>0</v>
      </c>
      <c r="E158" s="34">
        <v>0</v>
      </c>
      <c r="F158" s="34">
        <v>0</v>
      </c>
      <c r="G158">
        <f t="shared" si="18"/>
        <v>0</v>
      </c>
      <c r="I158" s="22">
        <f t="shared" si="19"/>
        <v>0</v>
      </c>
      <c r="J158" s="46">
        <f>+IFR!AD158</f>
        <v>0</v>
      </c>
      <c r="K158" s="14">
        <f t="shared" si="22"/>
        <v>0.95</v>
      </c>
      <c r="L158" s="22">
        <f t="shared" si="26"/>
        <v>0</v>
      </c>
      <c r="M158" s="14">
        <v>1</v>
      </c>
      <c r="N158" s="14">
        <v>1</v>
      </c>
      <c r="P158" s="22">
        <f t="shared" si="27"/>
        <v>0</v>
      </c>
      <c r="R158" s="45">
        <f t="shared" si="23"/>
        <v>0</v>
      </c>
      <c r="T158" s="5">
        <f>+R158*(assessment!$J$271*assessment!$E$3)</f>
        <v>0</v>
      </c>
      <c r="V158" s="46">
        <f>+T158/payroll!F158</f>
        <v>0</v>
      </c>
      <c r="X158" s="5">
        <f>IF(V158&lt;$X$2,T158, +payroll!F158 * $X$2)</f>
        <v>0</v>
      </c>
      <c r="Z158" s="5">
        <f t="shared" si="24"/>
        <v>0</v>
      </c>
      <c r="AB158" s="42" t="e">
        <f t="shared" si="25"/>
        <v>#DIV/0!</v>
      </c>
    </row>
    <row r="159" spans="1:28" outlineLevel="1">
      <c r="A159" t="s">
        <v>244</v>
      </c>
      <c r="B159" t="s">
        <v>245</v>
      </c>
      <c r="D159" s="34">
        <v>0</v>
      </c>
      <c r="E159" s="34">
        <v>0</v>
      </c>
      <c r="F159" s="34">
        <v>0</v>
      </c>
      <c r="G159">
        <f t="shared" si="18"/>
        <v>0</v>
      </c>
      <c r="I159" s="22">
        <f t="shared" si="19"/>
        <v>0</v>
      </c>
      <c r="J159" s="46">
        <f>+IFR!AD159</f>
        <v>0</v>
      </c>
      <c r="K159" s="14">
        <f t="shared" si="22"/>
        <v>0.95</v>
      </c>
      <c r="L159" s="22">
        <f t="shared" si="26"/>
        <v>0</v>
      </c>
      <c r="M159" s="14">
        <v>1</v>
      </c>
      <c r="N159" s="14">
        <v>1</v>
      </c>
      <c r="P159" s="22">
        <f t="shared" si="27"/>
        <v>0</v>
      </c>
      <c r="R159" s="45">
        <f t="shared" si="23"/>
        <v>0</v>
      </c>
      <c r="T159" s="5">
        <f>+R159*(assessment!$J$271*assessment!$E$3)</f>
        <v>0</v>
      </c>
      <c r="V159" s="46">
        <f>+T159/payroll!F159</f>
        <v>0</v>
      </c>
      <c r="X159" s="5">
        <f>IF(V159&lt;$X$2,T159, +payroll!F159 * $X$2)</f>
        <v>0</v>
      </c>
      <c r="Z159" s="5">
        <f t="shared" si="24"/>
        <v>0</v>
      </c>
      <c r="AB159" s="42" t="e">
        <f t="shared" si="25"/>
        <v>#DIV/0!</v>
      </c>
    </row>
    <row r="160" spans="1:28" outlineLevel="1">
      <c r="A160" t="s">
        <v>246</v>
      </c>
      <c r="B160" t="s">
        <v>247</v>
      </c>
      <c r="D160" s="34">
        <v>0</v>
      </c>
      <c r="E160" s="34">
        <v>0</v>
      </c>
      <c r="F160" s="34">
        <v>0</v>
      </c>
      <c r="G160">
        <f t="shared" si="18"/>
        <v>0</v>
      </c>
      <c r="I160" s="22">
        <f t="shared" si="19"/>
        <v>0</v>
      </c>
      <c r="J160" s="46">
        <f>+IFR!AD160</f>
        <v>0</v>
      </c>
      <c r="K160" s="14">
        <f t="shared" si="22"/>
        <v>0.95</v>
      </c>
      <c r="L160" s="22">
        <f t="shared" si="26"/>
        <v>0</v>
      </c>
      <c r="M160" s="14">
        <v>1</v>
      </c>
      <c r="N160" s="14">
        <v>1</v>
      </c>
      <c r="P160" s="22">
        <f t="shared" si="27"/>
        <v>0</v>
      </c>
      <c r="R160" s="45">
        <f t="shared" si="23"/>
        <v>0</v>
      </c>
      <c r="T160" s="5">
        <f>+R160*(assessment!$J$271*assessment!$E$3)</f>
        <v>0</v>
      </c>
      <c r="V160" s="46">
        <f>+T160/payroll!F160</f>
        <v>0</v>
      </c>
      <c r="X160" s="5">
        <f>IF(V160&lt;$X$2,T160, +payroll!F160 * $X$2)</f>
        <v>0</v>
      </c>
      <c r="Z160" s="5">
        <f t="shared" si="24"/>
        <v>0</v>
      </c>
      <c r="AB160" s="42" t="e">
        <f t="shared" si="25"/>
        <v>#DIV/0!</v>
      </c>
    </row>
    <row r="161" spans="1:28" outlineLevel="1">
      <c r="A161" t="s">
        <v>490</v>
      </c>
      <c r="B161" t="s">
        <v>491</v>
      </c>
      <c r="D161" s="34">
        <v>0</v>
      </c>
      <c r="E161" s="34">
        <v>0</v>
      </c>
      <c r="F161" s="34">
        <v>0</v>
      </c>
      <c r="G161">
        <f>SUM(D161:F161)</f>
        <v>0</v>
      </c>
      <c r="I161" s="22">
        <f>AVERAGE(D161:F161)</f>
        <v>0</v>
      </c>
      <c r="J161" s="46">
        <f>+IFR!AD161</f>
        <v>0</v>
      </c>
      <c r="K161" s="14">
        <f t="shared" si="22"/>
        <v>0.95</v>
      </c>
      <c r="L161" s="22">
        <f t="shared" si="26"/>
        <v>0</v>
      </c>
      <c r="M161" s="14">
        <v>1</v>
      </c>
      <c r="N161" s="14">
        <v>1</v>
      </c>
      <c r="P161" s="22">
        <f t="shared" si="27"/>
        <v>0</v>
      </c>
      <c r="R161" s="45">
        <f t="shared" si="23"/>
        <v>0</v>
      </c>
      <c r="T161" s="5">
        <f>+R161*(assessment!$J$271*assessment!$E$3)</f>
        <v>0</v>
      </c>
      <c r="V161" s="46">
        <f>+T161/payroll!F161</f>
        <v>0</v>
      </c>
      <c r="X161" s="5">
        <f>IF(V161&lt;$X$2,T161, +payroll!F161 * $X$2)</f>
        <v>0</v>
      </c>
      <c r="Z161" s="5">
        <f t="shared" si="24"/>
        <v>0</v>
      </c>
      <c r="AB161" s="42" t="e">
        <f t="shared" si="25"/>
        <v>#DIV/0!</v>
      </c>
    </row>
    <row r="162" spans="1:28" outlineLevel="1">
      <c r="A162" t="s">
        <v>248</v>
      </c>
      <c r="B162" t="s">
        <v>249</v>
      </c>
      <c r="D162" s="34">
        <v>9</v>
      </c>
      <c r="E162" s="34">
        <v>5</v>
      </c>
      <c r="F162" s="34">
        <v>5</v>
      </c>
      <c r="G162">
        <f t="shared" si="18"/>
        <v>19</v>
      </c>
      <c r="I162" s="22">
        <f t="shared" si="19"/>
        <v>6.333333333333333</v>
      </c>
      <c r="J162" s="46">
        <f>+IFR!AD162</f>
        <v>1.1445627149229509E-2</v>
      </c>
      <c r="K162" s="14">
        <f t="shared" si="22"/>
        <v>0.95</v>
      </c>
      <c r="L162" s="22">
        <f t="shared" si="26"/>
        <v>6.0166666666666657</v>
      </c>
      <c r="M162" s="14">
        <v>1</v>
      </c>
      <c r="N162" s="14">
        <v>1</v>
      </c>
      <c r="P162" s="22">
        <f t="shared" si="27"/>
        <v>6.0166666666666657</v>
      </c>
      <c r="R162" s="45">
        <f t="shared" si="23"/>
        <v>9.7615583881801422E-4</v>
      </c>
      <c r="T162" s="5">
        <f>+R162*(assessment!$J$271*assessment!$E$3)</f>
        <v>7537.7159322964344</v>
      </c>
      <c r="V162" s="46">
        <f>+T162/payroll!F162</f>
        <v>3.0101949473332248E-4</v>
      </c>
      <c r="X162" s="5">
        <f>IF(V162&lt;$X$2,T162, +payroll!F162 * $X$2)</f>
        <v>7537.7159322964344</v>
      </c>
      <c r="Z162" s="5">
        <f t="shared" si="24"/>
        <v>0</v>
      </c>
      <c r="AB162" s="42">
        <f t="shared" si="25"/>
        <v>1</v>
      </c>
    </row>
    <row r="163" spans="1:28" outlineLevel="1">
      <c r="A163" t="s">
        <v>250</v>
      </c>
      <c r="B163" t="s">
        <v>251</v>
      </c>
      <c r="D163" s="34">
        <v>0</v>
      </c>
      <c r="E163" s="34">
        <v>0</v>
      </c>
      <c r="F163" s="34">
        <v>0</v>
      </c>
      <c r="G163">
        <f t="shared" si="18"/>
        <v>0</v>
      </c>
      <c r="I163" s="22">
        <f t="shared" si="19"/>
        <v>0</v>
      </c>
      <c r="J163" s="46">
        <f>+IFR!AD163</f>
        <v>0</v>
      </c>
      <c r="K163" s="14">
        <f t="shared" si="22"/>
        <v>0.95</v>
      </c>
      <c r="L163" s="22">
        <f t="shared" si="26"/>
        <v>0</v>
      </c>
      <c r="M163" s="14">
        <v>1</v>
      </c>
      <c r="N163" s="14">
        <v>1</v>
      </c>
      <c r="P163" s="22">
        <f t="shared" si="27"/>
        <v>0</v>
      </c>
      <c r="R163" s="45">
        <f t="shared" si="23"/>
        <v>0</v>
      </c>
      <c r="T163" s="5">
        <f>+R163*(assessment!$J$271*assessment!$E$3)</f>
        <v>0</v>
      </c>
      <c r="V163" s="46">
        <f>+T163/payroll!F163</f>
        <v>0</v>
      </c>
      <c r="X163" s="5">
        <f>IF(V163&lt;$X$2,T163, +payroll!F163 * $X$2)</f>
        <v>0</v>
      </c>
      <c r="Z163" s="5">
        <f t="shared" si="24"/>
        <v>0</v>
      </c>
      <c r="AB163" s="42" t="e">
        <f t="shared" si="25"/>
        <v>#DIV/0!</v>
      </c>
    </row>
    <row r="164" spans="1:28" outlineLevel="1">
      <c r="A164" t="s">
        <v>252</v>
      </c>
      <c r="B164" t="s">
        <v>253</v>
      </c>
      <c r="D164" s="34">
        <v>0</v>
      </c>
      <c r="E164" s="34">
        <v>0</v>
      </c>
      <c r="F164" s="34">
        <v>0</v>
      </c>
      <c r="G164">
        <f t="shared" ref="G164:G226" si="28">SUM(D164:F164)</f>
        <v>0</v>
      </c>
      <c r="I164" s="22">
        <f t="shared" si="19"/>
        <v>0</v>
      </c>
      <c r="J164" s="46">
        <f>+IFR!AD164</f>
        <v>0</v>
      </c>
      <c r="K164" s="14">
        <f t="shared" si="22"/>
        <v>0.95</v>
      </c>
      <c r="L164" s="22">
        <f t="shared" si="26"/>
        <v>0</v>
      </c>
      <c r="M164" s="14">
        <v>1</v>
      </c>
      <c r="N164" s="14">
        <v>1</v>
      </c>
      <c r="P164" s="22">
        <f t="shared" si="27"/>
        <v>0</v>
      </c>
      <c r="R164" s="45">
        <f t="shared" si="23"/>
        <v>0</v>
      </c>
      <c r="T164" s="5">
        <f>+R164*(assessment!$J$271*assessment!$E$3)</f>
        <v>0</v>
      </c>
      <c r="V164" s="46">
        <f>+T164/payroll!F164</f>
        <v>0</v>
      </c>
      <c r="X164" s="5">
        <f>IF(V164&lt;$X$2,T164, +payroll!F164 * $X$2)</f>
        <v>0</v>
      </c>
      <c r="Z164" s="5">
        <f t="shared" si="24"/>
        <v>0</v>
      </c>
      <c r="AB164" s="42" t="e">
        <f t="shared" si="25"/>
        <v>#DIV/0!</v>
      </c>
    </row>
    <row r="165" spans="1:28" outlineLevel="1">
      <c r="A165" t="s">
        <v>254</v>
      </c>
      <c r="B165" t="s">
        <v>255</v>
      </c>
      <c r="D165" s="34">
        <v>2</v>
      </c>
      <c r="E165" s="34">
        <v>0</v>
      </c>
      <c r="F165" s="34">
        <v>0</v>
      </c>
      <c r="G165">
        <f t="shared" si="28"/>
        <v>2</v>
      </c>
      <c r="I165" s="22">
        <f t="shared" ref="I165:I227" si="29">AVERAGE(D165:F165)</f>
        <v>0.66666666666666663</v>
      </c>
      <c r="J165" s="46">
        <f>+IFR!AD165</f>
        <v>3.3333333333333335E-3</v>
      </c>
      <c r="K165" s="14">
        <f t="shared" si="22"/>
        <v>0.95</v>
      </c>
      <c r="L165" s="22">
        <f t="shared" si="26"/>
        <v>0.6333333333333333</v>
      </c>
      <c r="M165" s="14">
        <v>1</v>
      </c>
      <c r="N165" s="14">
        <v>1</v>
      </c>
      <c r="P165" s="22">
        <f t="shared" si="27"/>
        <v>0.6333333333333333</v>
      </c>
      <c r="R165" s="45">
        <f t="shared" si="23"/>
        <v>1.0275324619136993E-4</v>
      </c>
      <c r="T165" s="5">
        <f>+R165*(assessment!$J$271*assessment!$E$3)</f>
        <v>793.4437823469932</v>
      </c>
      <c r="V165" s="46">
        <f>+T165/payroll!F165</f>
        <v>1.8291676213382939E-4</v>
      </c>
      <c r="X165" s="5">
        <f>IF(V165&lt;$X$2,T165, +payroll!F165 * $X$2)</f>
        <v>793.4437823469932</v>
      </c>
      <c r="Z165" s="5">
        <f t="shared" si="24"/>
        <v>0</v>
      </c>
      <c r="AB165" s="42">
        <f t="shared" si="25"/>
        <v>1</v>
      </c>
    </row>
    <row r="166" spans="1:28" outlineLevel="1">
      <c r="A166" t="s">
        <v>256</v>
      </c>
      <c r="B166" t="s">
        <v>257</v>
      </c>
      <c r="D166" s="34">
        <v>0</v>
      </c>
      <c r="E166" s="34">
        <v>0</v>
      </c>
      <c r="F166" s="34">
        <v>0</v>
      </c>
      <c r="G166">
        <f t="shared" si="28"/>
        <v>0</v>
      </c>
      <c r="I166" s="22">
        <f t="shared" si="29"/>
        <v>0</v>
      </c>
      <c r="J166" s="46">
        <f>+IFR!AD166</f>
        <v>0</v>
      </c>
      <c r="K166" s="14">
        <f t="shared" si="22"/>
        <v>0.95</v>
      </c>
      <c r="L166" s="22">
        <f t="shared" si="26"/>
        <v>0</v>
      </c>
      <c r="M166" s="14">
        <v>1</v>
      </c>
      <c r="N166" s="14">
        <v>1</v>
      </c>
      <c r="P166" s="22">
        <f t="shared" si="27"/>
        <v>0</v>
      </c>
      <c r="R166" s="45">
        <f t="shared" si="23"/>
        <v>0</v>
      </c>
      <c r="T166" s="5">
        <f>+R166*(assessment!$J$271*assessment!$E$3)</f>
        <v>0</v>
      </c>
      <c r="V166" s="46">
        <f>+T166/payroll!F166</f>
        <v>0</v>
      </c>
      <c r="X166" s="5">
        <f>IF(V166&lt;$X$2,T166, +payroll!F166 * $X$2)</f>
        <v>0</v>
      </c>
      <c r="Z166" s="5">
        <f t="shared" si="24"/>
        <v>0</v>
      </c>
      <c r="AB166" s="42" t="e">
        <f t="shared" si="25"/>
        <v>#DIV/0!</v>
      </c>
    </row>
    <row r="167" spans="1:28" outlineLevel="1">
      <c r="A167" t="s">
        <v>258</v>
      </c>
      <c r="B167" t="s">
        <v>259</v>
      </c>
      <c r="D167" s="34">
        <v>0</v>
      </c>
      <c r="E167" s="34">
        <v>0</v>
      </c>
      <c r="F167" s="34">
        <v>0</v>
      </c>
      <c r="G167">
        <f t="shared" si="28"/>
        <v>0</v>
      </c>
      <c r="I167" s="22">
        <f t="shared" si="29"/>
        <v>0</v>
      </c>
      <c r="J167" s="46">
        <f>+IFR!AD167</f>
        <v>0</v>
      </c>
      <c r="K167" s="14">
        <f t="shared" si="22"/>
        <v>0.95</v>
      </c>
      <c r="L167" s="22">
        <f t="shared" si="26"/>
        <v>0</v>
      </c>
      <c r="M167" s="14">
        <v>1</v>
      </c>
      <c r="N167" s="14">
        <v>1</v>
      </c>
      <c r="P167" s="22">
        <f t="shared" si="27"/>
        <v>0</v>
      </c>
      <c r="R167" s="45">
        <f t="shared" si="23"/>
        <v>0</v>
      </c>
      <c r="T167" s="5">
        <f>+R167*(assessment!$J$271*assessment!$E$3)</f>
        <v>0</v>
      </c>
      <c r="V167" s="46">
        <f>+T167/payroll!F167</f>
        <v>0</v>
      </c>
      <c r="X167" s="5">
        <f>IF(V167&lt;$X$2,T167, +payroll!F167 * $X$2)</f>
        <v>0</v>
      </c>
      <c r="Z167" s="5">
        <f t="shared" si="24"/>
        <v>0</v>
      </c>
      <c r="AB167" s="42" t="e">
        <f t="shared" si="25"/>
        <v>#DIV/0!</v>
      </c>
    </row>
    <row r="168" spans="1:28" outlineLevel="1">
      <c r="A168" t="s">
        <v>260</v>
      </c>
      <c r="B168" t="s">
        <v>261</v>
      </c>
      <c r="D168" s="34">
        <v>1</v>
      </c>
      <c r="E168" s="34">
        <v>1</v>
      </c>
      <c r="F168" s="34">
        <v>1</v>
      </c>
      <c r="G168">
        <f t="shared" si="28"/>
        <v>3</v>
      </c>
      <c r="I168" s="22">
        <f t="shared" si="29"/>
        <v>1</v>
      </c>
      <c r="J168" s="46">
        <f>+IFR!AD168</f>
        <v>0.01</v>
      </c>
      <c r="K168" s="14">
        <f t="shared" si="22"/>
        <v>0.95</v>
      </c>
      <c r="L168" s="22">
        <f t="shared" si="26"/>
        <v>0.95</v>
      </c>
      <c r="M168" s="14">
        <v>1</v>
      </c>
      <c r="N168" s="14">
        <v>1</v>
      </c>
      <c r="P168" s="22">
        <f t="shared" si="27"/>
        <v>0.95</v>
      </c>
      <c r="R168" s="45">
        <f t="shared" si="23"/>
        <v>1.5412986928705488E-4</v>
      </c>
      <c r="T168" s="5">
        <f>+R168*(assessment!$J$271*assessment!$E$3)</f>
        <v>1190.1656735204897</v>
      </c>
      <c r="V168" s="46">
        <f>+T168/payroll!F168</f>
        <v>7.7251523435806527E-4</v>
      </c>
      <c r="X168" s="5">
        <f>IF(V168&lt;$X$2,T168, +payroll!F168 * $X$2)</f>
        <v>1190.1656735204897</v>
      </c>
      <c r="Z168" s="5">
        <f t="shared" si="24"/>
        <v>0</v>
      </c>
      <c r="AB168" s="42">
        <f t="shared" si="25"/>
        <v>1</v>
      </c>
    </row>
    <row r="169" spans="1:28" outlineLevel="1">
      <c r="A169" t="s">
        <v>262</v>
      </c>
      <c r="B169" t="s">
        <v>263</v>
      </c>
      <c r="D169" s="34">
        <v>10</v>
      </c>
      <c r="E169" s="34">
        <v>7</v>
      </c>
      <c r="F169" s="34">
        <v>6</v>
      </c>
      <c r="G169">
        <f t="shared" si="28"/>
        <v>23</v>
      </c>
      <c r="I169" s="22">
        <f t="shared" si="29"/>
        <v>7.666666666666667</v>
      </c>
      <c r="J169" s="46">
        <f>+IFR!AD169</f>
        <v>3.8773811605414515E-2</v>
      </c>
      <c r="K169" s="14">
        <f t="shared" si="22"/>
        <v>1</v>
      </c>
      <c r="L169" s="22">
        <f t="shared" si="26"/>
        <v>7.666666666666667</v>
      </c>
      <c r="M169" s="14">
        <v>1</v>
      </c>
      <c r="N169" s="14">
        <v>1</v>
      </c>
      <c r="P169" s="22">
        <f t="shared" si="27"/>
        <v>7.666666666666667</v>
      </c>
      <c r="R169" s="45">
        <f t="shared" si="23"/>
        <v>1.2438550854744783E-3</v>
      </c>
      <c r="T169" s="5">
        <f>+R169*(assessment!$J$271*assessment!$E$3)</f>
        <v>9604.8457863057083</v>
      </c>
      <c r="V169" s="46">
        <f>+T169/payroll!F169</f>
        <v>1.2414262592584952E-3</v>
      </c>
      <c r="X169" s="5">
        <f>IF(V169&lt;$X$2,T169, +payroll!F169 * $X$2)</f>
        <v>9604.8457863057083</v>
      </c>
      <c r="Z169" s="5">
        <f t="shared" si="24"/>
        <v>0</v>
      </c>
      <c r="AB169" s="42">
        <f t="shared" si="25"/>
        <v>1</v>
      </c>
    </row>
    <row r="170" spans="1:28" outlineLevel="1">
      <c r="A170" t="s">
        <v>264</v>
      </c>
      <c r="B170" t="s">
        <v>265</v>
      </c>
      <c r="D170" s="34">
        <v>0</v>
      </c>
      <c r="E170" s="34">
        <v>0</v>
      </c>
      <c r="F170" s="34">
        <v>0</v>
      </c>
      <c r="G170">
        <f t="shared" si="28"/>
        <v>0</v>
      </c>
      <c r="I170" s="22">
        <f t="shared" si="29"/>
        <v>0</v>
      </c>
      <c r="J170" s="46">
        <f>+IFR!AD170</f>
        <v>0</v>
      </c>
      <c r="K170" s="14">
        <f t="shared" si="22"/>
        <v>0.95</v>
      </c>
      <c r="L170" s="22">
        <f t="shared" si="26"/>
        <v>0</v>
      </c>
      <c r="M170" s="14">
        <v>1</v>
      </c>
      <c r="N170" s="14">
        <v>1</v>
      </c>
      <c r="P170" s="22">
        <f t="shared" si="27"/>
        <v>0</v>
      </c>
      <c r="R170" s="45">
        <f t="shared" si="23"/>
        <v>0</v>
      </c>
      <c r="T170" s="5">
        <f>+R170*(assessment!$J$271*assessment!$E$3)</f>
        <v>0</v>
      </c>
      <c r="V170" s="46">
        <f>+T170/payroll!F170</f>
        <v>0</v>
      </c>
      <c r="X170" s="5">
        <f>IF(V170&lt;$X$2,T170, +payroll!F170 * $X$2)</f>
        <v>0</v>
      </c>
      <c r="Z170" s="5">
        <f t="shared" si="24"/>
        <v>0</v>
      </c>
      <c r="AB170" s="42" t="e">
        <f t="shared" si="25"/>
        <v>#DIV/0!</v>
      </c>
    </row>
    <row r="171" spans="1:28" outlineLevel="1">
      <c r="A171" t="s">
        <v>266</v>
      </c>
      <c r="B171" t="s">
        <v>267</v>
      </c>
      <c r="D171" s="34">
        <v>0</v>
      </c>
      <c r="E171" s="34">
        <v>0</v>
      </c>
      <c r="F171" s="34">
        <v>0</v>
      </c>
      <c r="G171">
        <f t="shared" si="28"/>
        <v>0</v>
      </c>
      <c r="I171" s="22">
        <f t="shared" si="29"/>
        <v>0</v>
      </c>
      <c r="J171" s="46">
        <f>+IFR!AD171</f>
        <v>0</v>
      </c>
      <c r="K171" s="14">
        <f t="shared" si="22"/>
        <v>0.95</v>
      </c>
      <c r="L171" s="22">
        <f t="shared" si="26"/>
        <v>0</v>
      </c>
      <c r="M171" s="14">
        <v>1</v>
      </c>
      <c r="N171" s="14">
        <v>1</v>
      </c>
      <c r="P171" s="22">
        <f t="shared" si="27"/>
        <v>0</v>
      </c>
      <c r="R171" s="45">
        <f t="shared" si="23"/>
        <v>0</v>
      </c>
      <c r="T171" s="5">
        <f>+R171*(assessment!$J$271*assessment!$E$3)</f>
        <v>0</v>
      </c>
      <c r="V171" s="46">
        <f>+T171/payroll!F171</f>
        <v>0</v>
      </c>
      <c r="X171" s="5">
        <f>IF(V171&lt;$X$2,T171, +payroll!F171 * $X$2)</f>
        <v>0</v>
      </c>
      <c r="Z171" s="5">
        <f t="shared" si="24"/>
        <v>0</v>
      </c>
      <c r="AB171" s="42" t="e">
        <f t="shared" si="25"/>
        <v>#DIV/0!</v>
      </c>
    </row>
    <row r="172" spans="1:28" outlineLevel="1">
      <c r="A172" t="s">
        <v>268</v>
      </c>
      <c r="B172" t="s">
        <v>269</v>
      </c>
      <c r="D172" s="34">
        <v>0</v>
      </c>
      <c r="E172" s="34">
        <v>0</v>
      </c>
      <c r="F172" s="34">
        <v>0</v>
      </c>
      <c r="G172">
        <f t="shared" si="28"/>
        <v>0</v>
      </c>
      <c r="I172" s="22">
        <f t="shared" si="29"/>
        <v>0</v>
      </c>
      <c r="J172" s="46">
        <f>+IFR!AD172</f>
        <v>0</v>
      </c>
      <c r="K172" s="14">
        <f t="shared" si="22"/>
        <v>0.95</v>
      </c>
      <c r="L172" s="22">
        <f t="shared" si="26"/>
        <v>0</v>
      </c>
      <c r="M172" s="14">
        <v>1</v>
      </c>
      <c r="N172" s="14">
        <v>1</v>
      </c>
      <c r="P172" s="22">
        <f t="shared" si="27"/>
        <v>0</v>
      </c>
      <c r="R172" s="45">
        <f t="shared" si="23"/>
        <v>0</v>
      </c>
      <c r="T172" s="5">
        <f>+R172*(assessment!$J$271*assessment!$E$3)</f>
        <v>0</v>
      </c>
      <c r="V172" s="46">
        <f>+T172/payroll!F172</f>
        <v>0</v>
      </c>
      <c r="X172" s="5">
        <f>IF(V172&lt;$X$2,T172, +payroll!F172 * $X$2)</f>
        <v>0</v>
      </c>
      <c r="Z172" s="5">
        <f t="shared" si="24"/>
        <v>0</v>
      </c>
      <c r="AB172" s="42" t="e">
        <f t="shared" si="25"/>
        <v>#DIV/0!</v>
      </c>
    </row>
    <row r="173" spans="1:28" outlineLevel="1">
      <c r="A173" t="s">
        <v>270</v>
      </c>
      <c r="B173" t="s">
        <v>271</v>
      </c>
      <c r="D173" s="34">
        <v>1</v>
      </c>
      <c r="E173" s="34">
        <v>0</v>
      </c>
      <c r="F173" s="34">
        <v>0</v>
      </c>
      <c r="G173">
        <f t="shared" si="28"/>
        <v>1</v>
      </c>
      <c r="I173" s="22">
        <f t="shared" si="29"/>
        <v>0.33333333333333331</v>
      </c>
      <c r="J173" s="46">
        <f>+IFR!AD173</f>
        <v>1.6666666666666668E-3</v>
      </c>
      <c r="K173" s="14">
        <f t="shared" si="22"/>
        <v>0.95</v>
      </c>
      <c r="L173" s="22">
        <f t="shared" si="26"/>
        <v>0.31666666666666665</v>
      </c>
      <c r="M173" s="14">
        <v>1</v>
      </c>
      <c r="N173" s="14">
        <v>1</v>
      </c>
      <c r="P173" s="22">
        <f t="shared" si="27"/>
        <v>0.31666666666666665</v>
      </c>
      <c r="R173" s="45">
        <f t="shared" si="23"/>
        <v>5.1376623095684963E-5</v>
      </c>
      <c r="T173" s="5">
        <f>+R173*(assessment!$J$271*assessment!$E$3)</f>
        <v>396.7218911734966</v>
      </c>
      <c r="V173" s="46">
        <f>+T173/payroll!F173</f>
        <v>4.3149955523898436E-4</v>
      </c>
      <c r="X173" s="5">
        <f>IF(V173&lt;$X$2,T173, +payroll!F173 * $X$2)</f>
        <v>396.7218911734966</v>
      </c>
      <c r="Z173" s="5">
        <f t="shared" si="24"/>
        <v>0</v>
      </c>
      <c r="AB173" s="42">
        <f t="shared" si="25"/>
        <v>1</v>
      </c>
    </row>
    <row r="174" spans="1:28" outlineLevel="1">
      <c r="A174" t="s">
        <v>272</v>
      </c>
      <c r="B174" t="s">
        <v>273</v>
      </c>
      <c r="D174" s="34">
        <v>0</v>
      </c>
      <c r="E174" s="34">
        <v>0</v>
      </c>
      <c r="F174" s="34">
        <v>0</v>
      </c>
      <c r="G174">
        <f t="shared" si="28"/>
        <v>0</v>
      </c>
      <c r="I174" s="22">
        <f t="shared" si="29"/>
        <v>0</v>
      </c>
      <c r="J174" s="46">
        <f>+IFR!AD174</f>
        <v>0</v>
      </c>
      <c r="K174" s="14">
        <f t="shared" si="22"/>
        <v>0.95</v>
      </c>
      <c r="L174" s="22">
        <f t="shared" si="26"/>
        <v>0</v>
      </c>
      <c r="M174" s="14">
        <v>1</v>
      </c>
      <c r="N174" s="14">
        <v>1</v>
      </c>
      <c r="P174" s="22">
        <f t="shared" si="27"/>
        <v>0</v>
      </c>
      <c r="R174" s="45">
        <f t="shared" si="23"/>
        <v>0</v>
      </c>
      <c r="T174" s="5">
        <f>+R174*(assessment!$J$271*assessment!$E$3)</f>
        <v>0</v>
      </c>
      <c r="V174" s="46">
        <f>+T174/payroll!F174</f>
        <v>0</v>
      </c>
      <c r="X174" s="5">
        <f>IF(V174&lt;$X$2,T174, +payroll!F174 * $X$2)</f>
        <v>0</v>
      </c>
      <c r="Z174" s="5">
        <f t="shared" si="24"/>
        <v>0</v>
      </c>
      <c r="AB174" s="42" t="e">
        <f t="shared" si="25"/>
        <v>#DIV/0!</v>
      </c>
    </row>
    <row r="175" spans="1:28" outlineLevel="1">
      <c r="A175" t="s">
        <v>274</v>
      </c>
      <c r="B175" t="s">
        <v>275</v>
      </c>
      <c r="D175" s="34">
        <v>0</v>
      </c>
      <c r="E175" s="34">
        <v>1</v>
      </c>
      <c r="F175" s="34">
        <v>0</v>
      </c>
      <c r="G175">
        <f t="shared" si="28"/>
        <v>1</v>
      </c>
      <c r="I175" s="22">
        <f t="shared" si="29"/>
        <v>0.33333333333333331</v>
      </c>
      <c r="J175" s="46">
        <f>+IFR!AD175</f>
        <v>3.3333333333333335E-3</v>
      </c>
      <c r="K175" s="14">
        <f t="shared" si="22"/>
        <v>0.95</v>
      </c>
      <c r="L175" s="22">
        <f t="shared" si="26"/>
        <v>0.31666666666666665</v>
      </c>
      <c r="M175" s="14">
        <v>1</v>
      </c>
      <c r="N175" s="14">
        <v>1</v>
      </c>
      <c r="P175" s="22">
        <f t="shared" si="27"/>
        <v>0.31666666666666665</v>
      </c>
      <c r="R175" s="45">
        <f t="shared" si="23"/>
        <v>5.1376623095684963E-5</v>
      </c>
      <c r="T175" s="5">
        <f>+R175*(assessment!$J$271*assessment!$E$3)</f>
        <v>396.7218911734966</v>
      </c>
      <c r="V175" s="46">
        <f>+T175/payroll!F175</f>
        <v>1.1306942356015929E-4</v>
      </c>
      <c r="X175" s="5">
        <f>IF(V175&lt;$X$2,T175, +payroll!F175 * $X$2)</f>
        <v>396.7218911734966</v>
      </c>
      <c r="Z175" s="5">
        <f t="shared" si="24"/>
        <v>0</v>
      </c>
      <c r="AB175" s="42">
        <f t="shared" si="25"/>
        <v>1</v>
      </c>
    </row>
    <row r="176" spans="1:28" outlineLevel="1">
      <c r="A176" t="s">
        <v>276</v>
      </c>
      <c r="B176" t="s">
        <v>277</v>
      </c>
      <c r="D176" s="34">
        <v>1</v>
      </c>
      <c r="E176" s="34">
        <v>0</v>
      </c>
      <c r="F176" s="34">
        <v>1</v>
      </c>
      <c r="G176">
        <f t="shared" si="28"/>
        <v>2</v>
      </c>
      <c r="I176" s="22">
        <f t="shared" si="29"/>
        <v>0.66666666666666663</v>
      </c>
      <c r="J176" s="46">
        <f>+IFR!AD176</f>
        <v>6.6666666666666671E-3</v>
      </c>
      <c r="K176" s="14">
        <f t="shared" si="22"/>
        <v>0.95</v>
      </c>
      <c r="L176" s="22">
        <f t="shared" si="26"/>
        <v>0.6333333333333333</v>
      </c>
      <c r="M176" s="14">
        <v>1</v>
      </c>
      <c r="N176" s="14">
        <v>1</v>
      </c>
      <c r="P176" s="22">
        <f t="shared" si="27"/>
        <v>0.6333333333333333</v>
      </c>
      <c r="R176" s="45">
        <f t="shared" si="23"/>
        <v>1.0275324619136993E-4</v>
      </c>
      <c r="T176" s="5">
        <f>+R176*(assessment!$J$271*assessment!$E$3)</f>
        <v>793.4437823469932</v>
      </c>
      <c r="V176" s="46">
        <f>+T176/payroll!F176</f>
        <v>3.2940942278148047E-4</v>
      </c>
      <c r="X176" s="5">
        <f>IF(V176&lt;$X$2,T176, +payroll!F176 * $X$2)</f>
        <v>793.4437823469932</v>
      </c>
      <c r="Z176" s="5">
        <f t="shared" si="24"/>
        <v>0</v>
      </c>
      <c r="AB176" s="42">
        <f t="shared" si="25"/>
        <v>1</v>
      </c>
    </row>
    <row r="177" spans="1:28" outlineLevel="1">
      <c r="A177" t="s">
        <v>278</v>
      </c>
      <c r="B177" t="s">
        <v>279</v>
      </c>
      <c r="D177" s="34">
        <v>0</v>
      </c>
      <c r="E177" s="34">
        <v>0</v>
      </c>
      <c r="F177" s="34">
        <v>0</v>
      </c>
      <c r="G177">
        <f t="shared" si="28"/>
        <v>0</v>
      </c>
      <c r="I177" s="22">
        <f t="shared" si="29"/>
        <v>0</v>
      </c>
      <c r="J177" s="46">
        <f>+IFR!AD177</f>
        <v>0</v>
      </c>
      <c r="K177" s="14">
        <f t="shared" si="22"/>
        <v>0.95</v>
      </c>
      <c r="L177" s="22">
        <f t="shared" si="26"/>
        <v>0</v>
      </c>
      <c r="M177" s="14">
        <v>1</v>
      </c>
      <c r="N177" s="14">
        <v>1</v>
      </c>
      <c r="P177" s="22">
        <f t="shared" si="27"/>
        <v>0</v>
      </c>
      <c r="R177" s="45">
        <f t="shared" si="23"/>
        <v>0</v>
      </c>
      <c r="T177" s="5">
        <f>+R177*(assessment!$J$271*assessment!$E$3)</f>
        <v>0</v>
      </c>
      <c r="V177" s="46">
        <f>+T177/payroll!F177</f>
        <v>0</v>
      </c>
      <c r="X177" s="5">
        <f>IF(V177&lt;$X$2,T177, +payroll!F177 * $X$2)</f>
        <v>0</v>
      </c>
      <c r="Z177" s="5">
        <f t="shared" si="24"/>
        <v>0</v>
      </c>
      <c r="AB177" s="42" t="e">
        <f t="shared" si="25"/>
        <v>#DIV/0!</v>
      </c>
    </row>
    <row r="178" spans="1:28" outlineLevel="1">
      <c r="A178" t="s">
        <v>280</v>
      </c>
      <c r="B178" t="s">
        <v>281</v>
      </c>
      <c r="D178" s="34">
        <v>0</v>
      </c>
      <c r="E178" s="34">
        <v>0</v>
      </c>
      <c r="F178" s="34">
        <v>2</v>
      </c>
      <c r="G178">
        <f t="shared" si="28"/>
        <v>2</v>
      </c>
      <c r="I178" s="22">
        <f t="shared" si="29"/>
        <v>0.66666666666666663</v>
      </c>
      <c r="J178" s="46">
        <f>+IFR!AD178</f>
        <v>0.01</v>
      </c>
      <c r="K178" s="14">
        <f t="shared" si="22"/>
        <v>0.95</v>
      </c>
      <c r="L178" s="22">
        <f t="shared" si="26"/>
        <v>0.6333333333333333</v>
      </c>
      <c r="M178" s="14">
        <v>1</v>
      </c>
      <c r="N178" s="14">
        <v>1</v>
      </c>
      <c r="P178" s="22">
        <f t="shared" si="27"/>
        <v>0.6333333333333333</v>
      </c>
      <c r="R178" s="45">
        <f t="shared" si="23"/>
        <v>1.0275324619136993E-4</v>
      </c>
      <c r="T178" s="5">
        <f>+R178*(assessment!$J$271*assessment!$E$3)</f>
        <v>793.4437823469932</v>
      </c>
      <c r="V178" s="46">
        <f>+T178/payroll!F178</f>
        <v>4.6451389111186453E-4</v>
      </c>
      <c r="X178" s="5">
        <f>IF(V178&lt;$X$2,T178, +payroll!F178 * $X$2)</f>
        <v>793.4437823469932</v>
      </c>
      <c r="Z178" s="5">
        <f t="shared" si="24"/>
        <v>0</v>
      </c>
      <c r="AB178" s="42">
        <f t="shared" si="25"/>
        <v>1</v>
      </c>
    </row>
    <row r="179" spans="1:28" outlineLevel="1">
      <c r="A179" t="s">
        <v>282</v>
      </c>
      <c r="B179" t="s">
        <v>283</v>
      </c>
      <c r="D179" s="34">
        <v>1</v>
      </c>
      <c r="E179" s="34">
        <v>0</v>
      </c>
      <c r="F179" s="34">
        <v>1</v>
      </c>
      <c r="G179">
        <f t="shared" si="28"/>
        <v>2</v>
      </c>
      <c r="I179" s="22">
        <f t="shared" si="29"/>
        <v>0.66666666666666663</v>
      </c>
      <c r="J179" s="46">
        <f>+IFR!AD179</f>
        <v>6.6666666666666671E-3</v>
      </c>
      <c r="K179" s="14">
        <f t="shared" si="22"/>
        <v>0.95</v>
      </c>
      <c r="L179" s="22">
        <f t="shared" si="26"/>
        <v>0.6333333333333333</v>
      </c>
      <c r="M179" s="14">
        <v>1</v>
      </c>
      <c r="N179" s="14">
        <v>1</v>
      </c>
      <c r="P179" s="22">
        <f t="shared" si="27"/>
        <v>0.6333333333333333</v>
      </c>
      <c r="R179" s="45">
        <f t="shared" si="23"/>
        <v>1.0275324619136993E-4</v>
      </c>
      <c r="T179" s="5">
        <f>+R179*(assessment!$J$271*assessment!$E$3)</f>
        <v>793.4437823469932</v>
      </c>
      <c r="V179" s="46">
        <f>+T179/payroll!F179</f>
        <v>5.3225361765711003E-4</v>
      </c>
      <c r="X179" s="5">
        <f>IF(V179&lt;$X$2,T179, +payroll!F179 * $X$2)</f>
        <v>793.4437823469932</v>
      </c>
      <c r="Z179" s="5">
        <f t="shared" si="24"/>
        <v>0</v>
      </c>
      <c r="AB179" s="42">
        <f t="shared" si="25"/>
        <v>1</v>
      </c>
    </row>
    <row r="180" spans="1:28" outlineLevel="1">
      <c r="A180" t="s">
        <v>284</v>
      </c>
      <c r="B180" t="s">
        <v>285</v>
      </c>
      <c r="D180" s="34">
        <v>0</v>
      </c>
      <c r="E180" s="34">
        <v>0</v>
      </c>
      <c r="F180" s="34">
        <v>0</v>
      </c>
      <c r="G180">
        <f t="shared" si="28"/>
        <v>0</v>
      </c>
      <c r="I180" s="22">
        <f t="shared" si="29"/>
        <v>0</v>
      </c>
      <c r="J180" s="46">
        <f>+IFR!AD180</f>
        <v>0</v>
      </c>
      <c r="K180" s="14">
        <f t="shared" si="22"/>
        <v>0.95</v>
      </c>
      <c r="L180" s="22">
        <f t="shared" si="26"/>
        <v>0</v>
      </c>
      <c r="M180" s="14">
        <v>1</v>
      </c>
      <c r="N180" s="14">
        <v>1</v>
      </c>
      <c r="P180" s="22">
        <f t="shared" si="27"/>
        <v>0</v>
      </c>
      <c r="R180" s="45">
        <f t="shared" si="23"/>
        <v>0</v>
      </c>
      <c r="T180" s="5">
        <f>+R180*(assessment!$J$271*assessment!$E$3)</f>
        <v>0</v>
      </c>
      <c r="V180" s="46">
        <f>+T180/payroll!F180</f>
        <v>0</v>
      </c>
      <c r="X180" s="5">
        <f>IF(V180&lt;$X$2,T180, +payroll!F180 * $X$2)</f>
        <v>0</v>
      </c>
      <c r="Z180" s="5">
        <f t="shared" si="24"/>
        <v>0</v>
      </c>
      <c r="AB180" s="42" t="e">
        <f t="shared" si="25"/>
        <v>#DIV/0!</v>
      </c>
    </row>
    <row r="181" spans="1:28" outlineLevel="1">
      <c r="A181" t="s">
        <v>286</v>
      </c>
      <c r="B181" t="s">
        <v>287</v>
      </c>
      <c r="D181" s="34">
        <v>0</v>
      </c>
      <c r="E181" s="34">
        <v>1</v>
      </c>
      <c r="F181" s="34">
        <v>0</v>
      </c>
      <c r="G181">
        <f t="shared" si="28"/>
        <v>1</v>
      </c>
      <c r="I181" s="22">
        <f t="shared" si="29"/>
        <v>0.33333333333333331</v>
      </c>
      <c r="J181" s="46">
        <f>+IFR!AD181</f>
        <v>3.3333333333333335E-3</v>
      </c>
      <c r="K181" s="14">
        <f t="shared" si="22"/>
        <v>0.95</v>
      </c>
      <c r="L181" s="22">
        <f t="shared" si="26"/>
        <v>0.31666666666666665</v>
      </c>
      <c r="M181" s="14">
        <v>1</v>
      </c>
      <c r="N181" s="14">
        <v>1</v>
      </c>
      <c r="P181" s="22">
        <f t="shared" si="27"/>
        <v>0.31666666666666665</v>
      </c>
      <c r="R181" s="45">
        <f t="shared" si="23"/>
        <v>5.1376623095684963E-5</v>
      </c>
      <c r="T181" s="5">
        <f>+R181*(assessment!$J$271*assessment!$E$3)</f>
        <v>396.7218911734966</v>
      </c>
      <c r="V181" s="46">
        <f>+T181/payroll!F181</f>
        <v>7.9121112374374572E-4</v>
      </c>
      <c r="X181" s="5">
        <f>IF(V181&lt;$X$2,T181, +payroll!F181 * $X$2)</f>
        <v>396.7218911734966</v>
      </c>
      <c r="Z181" s="5">
        <f t="shared" si="24"/>
        <v>0</v>
      </c>
      <c r="AB181" s="42">
        <f t="shared" si="25"/>
        <v>1</v>
      </c>
    </row>
    <row r="182" spans="1:28" outlineLevel="1">
      <c r="A182" t="s">
        <v>288</v>
      </c>
      <c r="B182" t="s">
        <v>289</v>
      </c>
      <c r="D182" s="34">
        <v>0</v>
      </c>
      <c r="E182" s="34">
        <v>0</v>
      </c>
      <c r="F182" s="34">
        <v>0</v>
      </c>
      <c r="G182">
        <f t="shared" si="28"/>
        <v>0</v>
      </c>
      <c r="I182" s="22">
        <f t="shared" si="29"/>
        <v>0</v>
      </c>
      <c r="J182" s="46">
        <f>+IFR!AD182</f>
        <v>0</v>
      </c>
      <c r="K182" s="14">
        <f t="shared" si="22"/>
        <v>0.95</v>
      </c>
      <c r="L182" s="22">
        <f t="shared" si="26"/>
        <v>0</v>
      </c>
      <c r="M182" s="14">
        <v>1</v>
      </c>
      <c r="N182" s="14">
        <v>1</v>
      </c>
      <c r="P182" s="22">
        <f t="shared" si="27"/>
        <v>0</v>
      </c>
      <c r="R182" s="45">
        <f t="shared" si="23"/>
        <v>0</v>
      </c>
      <c r="T182" s="5">
        <f>+R182*(assessment!$J$271*assessment!$E$3)</f>
        <v>0</v>
      </c>
      <c r="V182" s="46">
        <f>+T182/payroll!F182</f>
        <v>0</v>
      </c>
      <c r="X182" s="5">
        <f>IF(V182&lt;$X$2,T182, +payroll!F182 * $X$2)</f>
        <v>0</v>
      </c>
      <c r="Z182" s="5">
        <f t="shared" si="24"/>
        <v>0</v>
      </c>
      <c r="AB182" s="42" t="e">
        <f t="shared" si="25"/>
        <v>#DIV/0!</v>
      </c>
    </row>
    <row r="183" spans="1:28" outlineLevel="1">
      <c r="A183" t="s">
        <v>290</v>
      </c>
      <c r="B183" t="s">
        <v>291</v>
      </c>
      <c r="D183" s="34">
        <v>7</v>
      </c>
      <c r="E183" s="34">
        <v>3</v>
      </c>
      <c r="F183" s="34">
        <v>13</v>
      </c>
      <c r="G183">
        <f t="shared" si="28"/>
        <v>23</v>
      </c>
      <c r="I183" s="22">
        <f t="shared" si="29"/>
        <v>7.666666666666667</v>
      </c>
      <c r="J183" s="46">
        <f>+IFR!AD183</f>
        <v>1.3347370616750657E-2</v>
      </c>
      <c r="K183" s="14">
        <f t="shared" si="22"/>
        <v>0.95</v>
      </c>
      <c r="L183" s="22">
        <f t="shared" si="26"/>
        <v>7.2833333333333332</v>
      </c>
      <c r="M183" s="14">
        <v>1</v>
      </c>
      <c r="N183" s="14">
        <v>1</v>
      </c>
      <c r="P183" s="22">
        <f t="shared" si="27"/>
        <v>7.2833333333333332</v>
      </c>
      <c r="R183" s="45">
        <f t="shared" si="23"/>
        <v>1.1816623312007541E-3</v>
      </c>
      <c r="T183" s="5">
        <f>+R183*(assessment!$J$271*assessment!$E$3)</f>
        <v>9124.6034969904213</v>
      </c>
      <c r="V183" s="46">
        <f>+T183/payroll!F183</f>
        <v>2.9804102883627508E-4</v>
      </c>
      <c r="X183" s="5">
        <f>IF(V183&lt;$X$2,T183, +payroll!F183 * $X$2)</f>
        <v>9124.6034969904213</v>
      </c>
      <c r="Z183" s="5">
        <f t="shared" si="24"/>
        <v>0</v>
      </c>
      <c r="AB183" s="42">
        <f t="shared" si="25"/>
        <v>1</v>
      </c>
    </row>
    <row r="184" spans="1:28" outlineLevel="1">
      <c r="A184" t="s">
        <v>292</v>
      </c>
      <c r="B184" t="s">
        <v>293</v>
      </c>
      <c r="D184" s="34">
        <v>0</v>
      </c>
      <c r="E184" s="34">
        <v>0</v>
      </c>
      <c r="F184" s="34">
        <v>0</v>
      </c>
      <c r="G184">
        <f t="shared" si="28"/>
        <v>0</v>
      </c>
      <c r="I184" s="22">
        <f t="shared" si="29"/>
        <v>0</v>
      </c>
      <c r="J184" s="46">
        <f>+IFR!AD184</f>
        <v>0</v>
      </c>
      <c r="K184" s="14">
        <f t="shared" si="22"/>
        <v>0.95</v>
      </c>
      <c r="L184" s="22">
        <f t="shared" si="26"/>
        <v>0</v>
      </c>
      <c r="M184" s="14">
        <v>1</v>
      </c>
      <c r="N184" s="14">
        <v>1</v>
      </c>
      <c r="P184" s="22">
        <f t="shared" si="27"/>
        <v>0</v>
      </c>
      <c r="R184" s="45">
        <f t="shared" si="23"/>
        <v>0</v>
      </c>
      <c r="T184" s="5">
        <f>+R184*(assessment!$J$271*assessment!$E$3)</f>
        <v>0</v>
      </c>
      <c r="V184" s="46">
        <f>+T184/payroll!F184</f>
        <v>0</v>
      </c>
      <c r="X184" s="5">
        <f>IF(V184&lt;$X$2,T184, +payroll!F184 * $X$2)</f>
        <v>0</v>
      </c>
      <c r="Z184" s="5">
        <f t="shared" si="24"/>
        <v>0</v>
      </c>
      <c r="AB184" s="42" t="e">
        <f t="shared" si="25"/>
        <v>#DIV/0!</v>
      </c>
    </row>
    <row r="185" spans="1:28" outlineLevel="1">
      <c r="A185" t="s">
        <v>294</v>
      </c>
      <c r="B185" t="s">
        <v>295</v>
      </c>
      <c r="D185" s="34">
        <v>0</v>
      </c>
      <c r="E185" s="34">
        <v>0</v>
      </c>
      <c r="F185" s="34">
        <v>0</v>
      </c>
      <c r="G185">
        <f t="shared" si="28"/>
        <v>0</v>
      </c>
      <c r="I185" s="22">
        <f t="shared" si="29"/>
        <v>0</v>
      </c>
      <c r="J185" s="46">
        <f>+IFR!AD185</f>
        <v>0</v>
      </c>
      <c r="K185" s="14">
        <f t="shared" si="22"/>
        <v>0.95</v>
      </c>
      <c r="L185" s="22">
        <f t="shared" si="26"/>
        <v>0</v>
      </c>
      <c r="M185" s="14">
        <v>1</v>
      </c>
      <c r="N185" s="14">
        <v>1</v>
      </c>
      <c r="P185" s="22">
        <f t="shared" si="27"/>
        <v>0</v>
      </c>
      <c r="R185" s="45">
        <f t="shared" si="23"/>
        <v>0</v>
      </c>
      <c r="T185" s="5">
        <f>+R185*(assessment!$J$271*assessment!$E$3)</f>
        <v>0</v>
      </c>
      <c r="V185" s="46">
        <f>+T185/payroll!F185</f>
        <v>0</v>
      </c>
      <c r="X185" s="5">
        <f>IF(V185&lt;$X$2,T185, +payroll!F185 * $X$2)</f>
        <v>0</v>
      </c>
      <c r="Z185" s="5">
        <f t="shared" si="24"/>
        <v>0</v>
      </c>
      <c r="AB185" s="42" t="e">
        <f t="shared" si="25"/>
        <v>#DIV/0!</v>
      </c>
    </row>
    <row r="186" spans="1:28" outlineLevel="1">
      <c r="A186" t="s">
        <v>296</v>
      </c>
      <c r="B186" t="s">
        <v>297</v>
      </c>
      <c r="D186" s="34">
        <v>0</v>
      </c>
      <c r="E186" s="34">
        <v>0</v>
      </c>
      <c r="F186" s="34">
        <v>0</v>
      </c>
      <c r="G186">
        <f t="shared" si="28"/>
        <v>0</v>
      </c>
      <c r="I186" s="22">
        <f t="shared" si="29"/>
        <v>0</v>
      </c>
      <c r="J186" s="46">
        <f>+IFR!AD186</f>
        <v>0</v>
      </c>
      <c r="K186" s="14">
        <f t="shared" si="22"/>
        <v>0.95</v>
      </c>
      <c r="L186" s="22">
        <f t="shared" si="26"/>
        <v>0</v>
      </c>
      <c r="M186" s="14">
        <v>1</v>
      </c>
      <c r="N186" s="14">
        <v>1</v>
      </c>
      <c r="P186" s="22">
        <f t="shared" si="27"/>
        <v>0</v>
      </c>
      <c r="R186" s="45">
        <f t="shared" si="23"/>
        <v>0</v>
      </c>
      <c r="T186" s="5">
        <f>+R186*(assessment!$J$271*assessment!$E$3)</f>
        <v>0</v>
      </c>
      <c r="V186" s="46">
        <f>+T186/payroll!F186</f>
        <v>0</v>
      </c>
      <c r="X186" s="5">
        <f>IF(V186&lt;$X$2,T186, +payroll!F186 * $X$2)</f>
        <v>0</v>
      </c>
      <c r="Z186" s="5">
        <f t="shared" si="24"/>
        <v>0</v>
      </c>
      <c r="AB186" s="42" t="e">
        <f t="shared" si="25"/>
        <v>#DIV/0!</v>
      </c>
    </row>
    <row r="187" spans="1:28" outlineLevel="1">
      <c r="A187" t="s">
        <v>298</v>
      </c>
      <c r="B187" t="s">
        <v>299</v>
      </c>
      <c r="D187" s="34">
        <v>3</v>
      </c>
      <c r="E187" s="34">
        <v>1</v>
      </c>
      <c r="F187" s="34">
        <v>1</v>
      </c>
      <c r="G187">
        <f t="shared" si="28"/>
        <v>5</v>
      </c>
      <c r="I187" s="22">
        <f t="shared" si="29"/>
        <v>1.6666666666666667</v>
      </c>
      <c r="J187" s="46">
        <f>+IFR!AD187</f>
        <v>5.5747233338086068E-3</v>
      </c>
      <c r="K187" s="14">
        <f t="shared" si="22"/>
        <v>0.95</v>
      </c>
      <c r="L187" s="22">
        <f t="shared" si="26"/>
        <v>1.5833333333333333</v>
      </c>
      <c r="M187" s="14">
        <v>1</v>
      </c>
      <c r="N187" s="14">
        <v>1</v>
      </c>
      <c r="P187" s="22">
        <f t="shared" si="27"/>
        <v>1.5833333333333333</v>
      </c>
      <c r="R187" s="45">
        <f t="shared" si="23"/>
        <v>2.568831154784248E-4</v>
      </c>
      <c r="T187" s="5">
        <f>+R187*(assessment!$J$271*assessment!$E$3)</f>
        <v>1983.6094558674827</v>
      </c>
      <c r="V187" s="46">
        <f>+T187/payroll!F187</f>
        <v>2.0741132598259968E-4</v>
      </c>
      <c r="X187" s="5">
        <f>IF(V187&lt;$X$2,T187, +payroll!F187 * $X$2)</f>
        <v>1983.6094558674827</v>
      </c>
      <c r="Z187" s="5">
        <f t="shared" si="24"/>
        <v>0</v>
      </c>
      <c r="AB187" s="42">
        <f t="shared" si="25"/>
        <v>1</v>
      </c>
    </row>
    <row r="188" spans="1:28" outlineLevel="1">
      <c r="A188" t="s">
        <v>300</v>
      </c>
      <c r="B188" t="s">
        <v>301</v>
      </c>
      <c r="D188" s="34">
        <v>0</v>
      </c>
      <c r="E188" s="34">
        <v>0</v>
      </c>
      <c r="F188" s="34">
        <v>0</v>
      </c>
      <c r="G188">
        <f t="shared" si="28"/>
        <v>0</v>
      </c>
      <c r="I188" s="22">
        <f t="shared" si="29"/>
        <v>0</v>
      </c>
      <c r="J188" s="46">
        <f>+IFR!AD188</f>
        <v>0</v>
      </c>
      <c r="K188" s="14">
        <f t="shared" si="22"/>
        <v>0.95</v>
      </c>
      <c r="L188" s="22">
        <f t="shared" si="26"/>
        <v>0</v>
      </c>
      <c r="M188" s="14">
        <v>1</v>
      </c>
      <c r="N188" s="14">
        <v>1</v>
      </c>
      <c r="P188" s="22">
        <f t="shared" si="27"/>
        <v>0</v>
      </c>
      <c r="R188" s="45">
        <f t="shared" si="23"/>
        <v>0</v>
      </c>
      <c r="T188" s="5">
        <f>+R188*(assessment!$J$271*assessment!$E$3)</f>
        <v>0</v>
      </c>
      <c r="V188" s="46">
        <f>+T188/payroll!F188</f>
        <v>0</v>
      </c>
      <c r="X188" s="5">
        <f>IF(V188&lt;$X$2,T188, +payroll!F188 * $X$2)</f>
        <v>0</v>
      </c>
      <c r="Z188" s="5">
        <f t="shared" si="24"/>
        <v>0</v>
      </c>
      <c r="AB188" s="42" t="e">
        <f t="shared" si="25"/>
        <v>#DIV/0!</v>
      </c>
    </row>
    <row r="189" spans="1:28" outlineLevel="1">
      <c r="A189" t="s">
        <v>302</v>
      </c>
      <c r="B189" t="s">
        <v>303</v>
      </c>
      <c r="D189" s="34">
        <v>0</v>
      </c>
      <c r="E189" s="34">
        <v>0</v>
      </c>
      <c r="F189" s="34">
        <v>0</v>
      </c>
      <c r="G189">
        <f t="shared" si="28"/>
        <v>0</v>
      </c>
      <c r="I189" s="22">
        <f t="shared" si="29"/>
        <v>0</v>
      </c>
      <c r="J189" s="46">
        <f>+IFR!AD189</f>
        <v>0</v>
      </c>
      <c r="K189" s="14">
        <f t="shared" si="22"/>
        <v>0.95</v>
      </c>
      <c r="L189" s="22">
        <f t="shared" si="26"/>
        <v>0</v>
      </c>
      <c r="M189" s="14">
        <v>1</v>
      </c>
      <c r="N189" s="14">
        <v>1</v>
      </c>
      <c r="P189" s="22">
        <f t="shared" si="27"/>
        <v>0</v>
      </c>
      <c r="R189" s="45">
        <f t="shared" si="23"/>
        <v>0</v>
      </c>
      <c r="T189" s="5">
        <f>+R189*(assessment!$J$271*assessment!$E$3)</f>
        <v>0</v>
      </c>
      <c r="V189" s="46">
        <f>+T189/payroll!F189</f>
        <v>0</v>
      </c>
      <c r="X189" s="5">
        <f>IF(V189&lt;$X$2,T189, +payroll!F189 * $X$2)</f>
        <v>0</v>
      </c>
      <c r="Z189" s="5">
        <f t="shared" si="24"/>
        <v>0</v>
      </c>
      <c r="AB189" s="42" t="e">
        <f t="shared" si="25"/>
        <v>#DIV/0!</v>
      </c>
    </row>
    <row r="190" spans="1:28" outlineLevel="1">
      <c r="A190" t="s">
        <v>304</v>
      </c>
      <c r="B190" t="s">
        <v>305</v>
      </c>
      <c r="D190" s="34">
        <v>2</v>
      </c>
      <c r="E190" s="34">
        <v>0</v>
      </c>
      <c r="F190" s="34">
        <v>0</v>
      </c>
      <c r="G190">
        <f t="shared" si="28"/>
        <v>2</v>
      </c>
      <c r="I190" s="22">
        <f t="shared" si="29"/>
        <v>0.66666666666666663</v>
      </c>
      <c r="J190" s="46">
        <f>+IFR!AD190</f>
        <v>3.3333333333333335E-3</v>
      </c>
      <c r="K190" s="14">
        <f t="shared" si="22"/>
        <v>0.95</v>
      </c>
      <c r="L190" s="22">
        <f t="shared" si="26"/>
        <v>0.6333333333333333</v>
      </c>
      <c r="M190" s="14">
        <v>1</v>
      </c>
      <c r="N190" s="14">
        <v>1</v>
      </c>
      <c r="P190" s="22">
        <f t="shared" si="27"/>
        <v>0.6333333333333333</v>
      </c>
      <c r="R190" s="45">
        <f t="shared" si="23"/>
        <v>1.0275324619136993E-4</v>
      </c>
      <c r="T190" s="5">
        <f>+R190*(assessment!$J$271*assessment!$E$3)</f>
        <v>793.4437823469932</v>
      </c>
      <c r="V190" s="46">
        <f>+T190/payroll!F190</f>
        <v>1.1162734948064856E-3</v>
      </c>
      <c r="X190" s="5">
        <f>IF(V190&lt;$X$2,T190, +payroll!F190 * $X$2)</f>
        <v>793.4437823469932</v>
      </c>
      <c r="Z190" s="5">
        <f t="shared" si="24"/>
        <v>0</v>
      </c>
      <c r="AB190" s="42">
        <f t="shared" si="25"/>
        <v>1</v>
      </c>
    </row>
    <row r="191" spans="1:28" outlineLevel="1">
      <c r="A191" t="s">
        <v>306</v>
      </c>
      <c r="B191" t="s">
        <v>307</v>
      </c>
      <c r="D191" s="34">
        <v>0</v>
      </c>
      <c r="E191" s="34">
        <v>0</v>
      </c>
      <c r="F191" s="34">
        <v>0</v>
      </c>
      <c r="G191">
        <f t="shared" si="28"/>
        <v>0</v>
      </c>
      <c r="I191" s="22">
        <f t="shared" si="29"/>
        <v>0</v>
      </c>
      <c r="J191" s="46">
        <f>+IFR!AD191</f>
        <v>0</v>
      </c>
      <c r="K191" s="14">
        <f t="shared" si="22"/>
        <v>0.95</v>
      </c>
      <c r="L191" s="22">
        <f t="shared" si="26"/>
        <v>0</v>
      </c>
      <c r="M191" s="14">
        <v>1</v>
      </c>
      <c r="N191" s="14">
        <v>1</v>
      </c>
      <c r="P191" s="22">
        <f t="shared" si="27"/>
        <v>0</v>
      </c>
      <c r="R191" s="45">
        <f t="shared" si="23"/>
        <v>0</v>
      </c>
      <c r="T191" s="5">
        <f>+R191*(assessment!$J$271*assessment!$E$3)</f>
        <v>0</v>
      </c>
      <c r="V191" s="46">
        <f>+T191/payroll!F191</f>
        <v>0</v>
      </c>
      <c r="X191" s="5">
        <f>IF(V191&lt;$X$2,T191, +payroll!F191 * $X$2)</f>
        <v>0</v>
      </c>
      <c r="Z191" s="5">
        <f t="shared" si="24"/>
        <v>0</v>
      </c>
      <c r="AB191" s="42" t="e">
        <f t="shared" si="25"/>
        <v>#DIV/0!</v>
      </c>
    </row>
    <row r="192" spans="1:28" outlineLevel="1">
      <c r="A192" t="s">
        <v>308</v>
      </c>
      <c r="B192" t="s">
        <v>309</v>
      </c>
      <c r="D192" s="34">
        <v>1</v>
      </c>
      <c r="E192" s="34">
        <v>0</v>
      </c>
      <c r="F192" s="34">
        <v>0</v>
      </c>
      <c r="G192">
        <f t="shared" si="28"/>
        <v>1</v>
      </c>
      <c r="I192" s="22">
        <f t="shared" si="29"/>
        <v>0.33333333333333331</v>
      </c>
      <c r="J192" s="46">
        <f>+IFR!AD192</f>
        <v>1.6666666666666668E-3</v>
      </c>
      <c r="K192" s="14">
        <f t="shared" si="22"/>
        <v>0.95</v>
      </c>
      <c r="L192" s="22">
        <f t="shared" si="26"/>
        <v>0.31666666666666665</v>
      </c>
      <c r="M192" s="14">
        <v>1</v>
      </c>
      <c r="N192" s="14">
        <v>1</v>
      </c>
      <c r="P192" s="22">
        <f t="shared" si="27"/>
        <v>0.31666666666666665</v>
      </c>
      <c r="R192" s="45">
        <f t="shared" si="23"/>
        <v>5.1376623095684963E-5</v>
      </c>
      <c r="T192" s="5">
        <f>+R192*(assessment!$J$271*assessment!$E$3)</f>
        <v>396.7218911734966</v>
      </c>
      <c r="V192" s="46">
        <f>+T192/payroll!F192</f>
        <v>9.647256537605323E-4</v>
      </c>
      <c r="X192" s="5">
        <f>IF(V192&lt;$X$2,T192, +payroll!F192 * $X$2)</f>
        <v>396.7218911734966</v>
      </c>
      <c r="Z192" s="5">
        <f t="shared" si="24"/>
        <v>0</v>
      </c>
      <c r="AB192" s="42">
        <f t="shared" si="25"/>
        <v>1</v>
      </c>
    </row>
    <row r="193" spans="1:28" outlineLevel="1">
      <c r="A193" t="s">
        <v>310</v>
      </c>
      <c r="B193" t="s">
        <v>311</v>
      </c>
      <c r="D193" s="34">
        <v>0</v>
      </c>
      <c r="E193" s="34">
        <v>0</v>
      </c>
      <c r="F193" s="34">
        <v>0</v>
      </c>
      <c r="G193">
        <f t="shared" si="28"/>
        <v>0</v>
      </c>
      <c r="I193" s="22">
        <f t="shared" si="29"/>
        <v>0</v>
      </c>
      <c r="J193" s="46">
        <f>+IFR!AD193</f>
        <v>0</v>
      </c>
      <c r="K193" s="14">
        <f t="shared" si="22"/>
        <v>0.95</v>
      </c>
      <c r="L193" s="22">
        <f t="shared" si="26"/>
        <v>0</v>
      </c>
      <c r="M193" s="14">
        <v>1</v>
      </c>
      <c r="N193" s="14">
        <v>1</v>
      </c>
      <c r="P193" s="22">
        <f t="shared" si="27"/>
        <v>0</v>
      </c>
      <c r="R193" s="45">
        <f t="shared" si="23"/>
        <v>0</v>
      </c>
      <c r="T193" s="5">
        <f>+R193*(assessment!$J$271*assessment!$E$3)</f>
        <v>0</v>
      </c>
      <c r="V193" s="46">
        <f>+T193/payroll!F193</f>
        <v>0</v>
      </c>
      <c r="X193" s="5">
        <f>IF(V193&lt;$X$2,T193, +payroll!F193 * $X$2)</f>
        <v>0</v>
      </c>
      <c r="Z193" s="5">
        <f t="shared" si="24"/>
        <v>0</v>
      </c>
      <c r="AB193" s="42" t="e">
        <f t="shared" si="25"/>
        <v>#DIV/0!</v>
      </c>
    </row>
    <row r="194" spans="1:28" outlineLevel="1">
      <c r="A194" t="s">
        <v>312</v>
      </c>
      <c r="B194" t="s">
        <v>313</v>
      </c>
      <c r="D194" s="34">
        <v>1</v>
      </c>
      <c r="E194" s="34">
        <v>0</v>
      </c>
      <c r="F194" s="34">
        <v>1</v>
      </c>
      <c r="G194">
        <f t="shared" si="28"/>
        <v>2</v>
      </c>
      <c r="I194" s="22">
        <f t="shared" si="29"/>
        <v>0.66666666666666663</v>
      </c>
      <c r="J194" s="46">
        <f>+IFR!AD194</f>
        <v>6.6666666666666671E-3</v>
      </c>
      <c r="K194" s="14">
        <f t="shared" si="22"/>
        <v>0.95</v>
      </c>
      <c r="L194" s="22">
        <f t="shared" si="26"/>
        <v>0.6333333333333333</v>
      </c>
      <c r="M194" s="14">
        <v>1</v>
      </c>
      <c r="N194" s="14">
        <v>1</v>
      </c>
      <c r="P194" s="22">
        <f t="shared" si="27"/>
        <v>0.6333333333333333</v>
      </c>
      <c r="R194" s="45">
        <f t="shared" si="23"/>
        <v>1.0275324619136993E-4</v>
      </c>
      <c r="T194" s="5">
        <f>+R194*(assessment!$J$271*assessment!$E$3)</f>
        <v>793.4437823469932</v>
      </c>
      <c r="V194" s="46">
        <f>+T194/payroll!F194</f>
        <v>2.4896721812750536E-3</v>
      </c>
      <c r="X194" s="5">
        <f>IF(V194&lt;$X$2,T194, +payroll!F194 * $X$2)</f>
        <v>793.4437823469932</v>
      </c>
      <c r="Z194" s="5">
        <f t="shared" si="24"/>
        <v>0</v>
      </c>
      <c r="AB194" s="42">
        <f t="shared" si="25"/>
        <v>1</v>
      </c>
    </row>
    <row r="195" spans="1:28" outlineLevel="1">
      <c r="A195" t="s">
        <v>314</v>
      </c>
      <c r="B195" t="s">
        <v>315</v>
      </c>
      <c r="D195" s="34">
        <v>0</v>
      </c>
      <c r="E195" s="34">
        <v>0</v>
      </c>
      <c r="F195" s="34">
        <v>0</v>
      </c>
      <c r="G195">
        <f t="shared" si="28"/>
        <v>0</v>
      </c>
      <c r="I195" s="22">
        <f t="shared" si="29"/>
        <v>0</v>
      </c>
      <c r="J195" s="46">
        <f>+IFR!AD195</f>
        <v>0</v>
      </c>
      <c r="K195" s="14">
        <f t="shared" si="22"/>
        <v>0.95</v>
      </c>
      <c r="L195" s="22">
        <f t="shared" si="26"/>
        <v>0</v>
      </c>
      <c r="M195" s="14">
        <v>1</v>
      </c>
      <c r="N195" s="14">
        <v>1</v>
      </c>
      <c r="P195" s="22">
        <f t="shared" si="27"/>
        <v>0</v>
      </c>
      <c r="R195" s="45">
        <f t="shared" si="23"/>
        <v>0</v>
      </c>
      <c r="T195" s="5">
        <f>+R195*(assessment!$J$271*assessment!$E$3)</f>
        <v>0</v>
      </c>
      <c r="V195" s="46">
        <f>+T195/payroll!F195</f>
        <v>0</v>
      </c>
      <c r="X195" s="5">
        <f>IF(V195&lt;$X$2,T195, +payroll!F195 * $X$2)</f>
        <v>0</v>
      </c>
      <c r="Z195" s="5">
        <f t="shared" si="24"/>
        <v>0</v>
      </c>
      <c r="AB195" s="42" t="e">
        <f t="shared" si="25"/>
        <v>#DIV/0!</v>
      </c>
    </row>
    <row r="196" spans="1:28" outlineLevel="1">
      <c r="A196" t="s">
        <v>316</v>
      </c>
      <c r="B196" t="s">
        <v>317</v>
      </c>
      <c r="D196" s="34">
        <v>1</v>
      </c>
      <c r="E196" s="34">
        <v>1</v>
      </c>
      <c r="F196" s="34">
        <v>0</v>
      </c>
      <c r="G196">
        <f t="shared" si="28"/>
        <v>2</v>
      </c>
      <c r="I196" s="22">
        <f t="shared" si="29"/>
        <v>0.66666666666666663</v>
      </c>
      <c r="J196" s="46">
        <f>+IFR!AD196</f>
        <v>4.9751243781094526E-3</v>
      </c>
      <c r="K196" s="14">
        <f t="shared" si="22"/>
        <v>0.95</v>
      </c>
      <c r="L196" s="22">
        <f t="shared" si="26"/>
        <v>0.6333333333333333</v>
      </c>
      <c r="M196" s="14">
        <v>1</v>
      </c>
      <c r="N196" s="14">
        <v>1</v>
      </c>
      <c r="P196" s="22">
        <f t="shared" si="27"/>
        <v>0.6333333333333333</v>
      </c>
      <c r="R196" s="45">
        <f t="shared" si="23"/>
        <v>1.0275324619136993E-4</v>
      </c>
      <c r="T196" s="5">
        <f>+R196*(assessment!$J$271*assessment!$E$3)</f>
        <v>793.4437823469932</v>
      </c>
      <c r="V196" s="46">
        <f>+T196/payroll!F196</f>
        <v>1.7670399580438034E-4</v>
      </c>
      <c r="X196" s="5">
        <f>IF(V196&lt;$X$2,T196, +payroll!F196 * $X$2)</f>
        <v>793.4437823469932</v>
      </c>
      <c r="Z196" s="5">
        <f t="shared" si="24"/>
        <v>0</v>
      </c>
      <c r="AB196" s="42">
        <f t="shared" si="25"/>
        <v>1</v>
      </c>
    </row>
    <row r="197" spans="1:28" outlineLevel="1">
      <c r="A197" t="s">
        <v>318</v>
      </c>
      <c r="B197" t="s">
        <v>319</v>
      </c>
      <c r="D197" s="34">
        <v>1</v>
      </c>
      <c r="E197" s="34">
        <v>1</v>
      </c>
      <c r="F197" s="34">
        <v>0</v>
      </c>
      <c r="G197">
        <f t="shared" si="28"/>
        <v>2</v>
      </c>
      <c r="I197" s="22">
        <f t="shared" si="29"/>
        <v>0.66666666666666663</v>
      </c>
      <c r="J197" s="46">
        <f>+IFR!AD197</f>
        <v>5.0000000000000001E-3</v>
      </c>
      <c r="K197" s="14">
        <f t="shared" ref="K197:K260" si="30">IF(+J197&lt;$E$266,$I$266,IF(J197&gt;$E$268,$I$268,$I$267))</f>
        <v>0.95</v>
      </c>
      <c r="L197" s="22">
        <f t="shared" si="26"/>
        <v>0.6333333333333333</v>
      </c>
      <c r="M197" s="14">
        <v>1</v>
      </c>
      <c r="N197" s="14">
        <v>1</v>
      </c>
      <c r="P197" s="22">
        <f t="shared" si="27"/>
        <v>0.6333333333333333</v>
      </c>
      <c r="R197" s="45">
        <f t="shared" ref="R197:R260" si="31">+P197/$P$263</f>
        <v>1.0275324619136993E-4</v>
      </c>
      <c r="T197" s="5">
        <f>+R197*(assessment!$J$271*assessment!$E$3)</f>
        <v>793.4437823469932</v>
      </c>
      <c r="V197" s="46">
        <f>+T197/payroll!F197</f>
        <v>1.0694348257238025E-3</v>
      </c>
      <c r="X197" s="5">
        <f>IF(V197&lt;$X$2,T197, +payroll!F197 * $X$2)</f>
        <v>793.4437823469932</v>
      </c>
      <c r="Z197" s="5">
        <f t="shared" ref="Z197:Z260" si="32">+T197-X197</f>
        <v>0</v>
      </c>
      <c r="AB197" s="42">
        <f t="shared" ref="AB197:AB260" si="33">+X197/T197</f>
        <v>1</v>
      </c>
    </row>
    <row r="198" spans="1:28" outlineLevel="1">
      <c r="A198" t="s">
        <v>320</v>
      </c>
      <c r="B198" t="s">
        <v>321</v>
      </c>
      <c r="D198" s="34">
        <v>5</v>
      </c>
      <c r="E198" s="34">
        <v>0</v>
      </c>
      <c r="F198" s="34">
        <v>1</v>
      </c>
      <c r="G198">
        <f t="shared" si="28"/>
        <v>6</v>
      </c>
      <c r="I198" s="22">
        <f t="shared" si="29"/>
        <v>2</v>
      </c>
      <c r="J198" s="46">
        <f>+IFR!AD198</f>
        <v>1.3333333333333334E-2</v>
      </c>
      <c r="K198" s="14">
        <f t="shared" si="30"/>
        <v>0.95</v>
      </c>
      <c r="L198" s="22">
        <f t="shared" ref="L198:L260" si="34">+I198*K198</f>
        <v>1.9</v>
      </c>
      <c r="M198" s="14">
        <v>1</v>
      </c>
      <c r="N198" s="14">
        <v>1</v>
      </c>
      <c r="P198" s="22">
        <f t="shared" ref="P198:P260" si="35">+L198*M198*N198</f>
        <v>1.9</v>
      </c>
      <c r="R198" s="45">
        <f t="shared" si="31"/>
        <v>3.0825973857410977E-4</v>
      </c>
      <c r="T198" s="5">
        <f>+R198*(assessment!$J$271*assessment!$E$3)</f>
        <v>2380.3313470409794</v>
      </c>
      <c r="V198" s="46">
        <f>+T198/payroll!F198</f>
        <v>1.003044746910383E-3</v>
      </c>
      <c r="X198" s="5">
        <f>IF(V198&lt;$X$2,T198, +payroll!F198 * $X$2)</f>
        <v>2380.3313470409794</v>
      </c>
      <c r="Z198" s="5">
        <f t="shared" si="32"/>
        <v>0</v>
      </c>
      <c r="AB198" s="42">
        <f t="shared" si="33"/>
        <v>1</v>
      </c>
    </row>
    <row r="199" spans="1:28" outlineLevel="1">
      <c r="A199" t="s">
        <v>322</v>
      </c>
      <c r="B199" t="s">
        <v>323</v>
      </c>
      <c r="D199" s="34">
        <v>0</v>
      </c>
      <c r="E199" s="34">
        <v>0</v>
      </c>
      <c r="F199" s="34">
        <v>0</v>
      </c>
      <c r="G199">
        <f t="shared" si="28"/>
        <v>0</v>
      </c>
      <c r="I199" s="22">
        <f t="shared" si="29"/>
        <v>0</v>
      </c>
      <c r="J199" s="46">
        <f>+IFR!AD199</f>
        <v>0</v>
      </c>
      <c r="K199" s="14">
        <f t="shared" si="30"/>
        <v>0.95</v>
      </c>
      <c r="L199" s="22">
        <f t="shared" si="34"/>
        <v>0</v>
      </c>
      <c r="M199" s="14">
        <v>1</v>
      </c>
      <c r="N199" s="14">
        <v>1</v>
      </c>
      <c r="P199" s="22">
        <f t="shared" si="35"/>
        <v>0</v>
      </c>
      <c r="R199" s="45">
        <f t="shared" si="31"/>
        <v>0</v>
      </c>
      <c r="T199" s="5">
        <f>+R199*(assessment!$J$271*assessment!$E$3)</f>
        <v>0</v>
      </c>
      <c r="V199" s="46">
        <f>+T199/payroll!F199</f>
        <v>0</v>
      </c>
      <c r="X199" s="5">
        <f>IF(V199&lt;$X$2,T199, +payroll!F199 * $X$2)</f>
        <v>0</v>
      </c>
      <c r="Z199" s="5">
        <f t="shared" si="32"/>
        <v>0</v>
      </c>
      <c r="AB199" s="42" t="e">
        <f t="shared" si="33"/>
        <v>#DIV/0!</v>
      </c>
    </row>
    <row r="200" spans="1:28" outlineLevel="1">
      <c r="A200" t="s">
        <v>324</v>
      </c>
      <c r="B200" t="s">
        <v>325</v>
      </c>
      <c r="D200" s="34">
        <v>0</v>
      </c>
      <c r="E200" s="34">
        <v>0</v>
      </c>
      <c r="F200" s="34">
        <v>0</v>
      </c>
      <c r="G200">
        <f t="shared" si="28"/>
        <v>0</v>
      </c>
      <c r="I200" s="22">
        <f t="shared" si="29"/>
        <v>0</v>
      </c>
      <c r="J200" s="46">
        <f>+IFR!AD200</f>
        <v>0</v>
      </c>
      <c r="K200" s="14">
        <f t="shared" si="30"/>
        <v>0.95</v>
      </c>
      <c r="L200" s="22">
        <f t="shared" si="34"/>
        <v>0</v>
      </c>
      <c r="M200" s="14">
        <v>1</v>
      </c>
      <c r="N200" s="14">
        <v>1</v>
      </c>
      <c r="P200" s="22">
        <f t="shared" si="35"/>
        <v>0</v>
      </c>
      <c r="R200" s="45">
        <f t="shared" si="31"/>
        <v>0</v>
      </c>
      <c r="T200" s="5">
        <f>+R200*(assessment!$J$271*assessment!$E$3)</f>
        <v>0</v>
      </c>
      <c r="V200" s="46">
        <f>+T200/payroll!F200</f>
        <v>0</v>
      </c>
      <c r="X200" s="5">
        <f>IF(V200&lt;$X$2,T200, +payroll!F200 * $X$2)</f>
        <v>0</v>
      </c>
      <c r="Z200" s="5">
        <f t="shared" si="32"/>
        <v>0</v>
      </c>
      <c r="AB200" s="42" t="e">
        <f t="shared" si="33"/>
        <v>#DIV/0!</v>
      </c>
    </row>
    <row r="201" spans="1:28" outlineLevel="1">
      <c r="A201" t="s">
        <v>500</v>
      </c>
      <c r="B201" t="s">
        <v>498</v>
      </c>
      <c r="D201" s="34">
        <v>0</v>
      </c>
      <c r="E201" s="34">
        <v>0</v>
      </c>
      <c r="F201" s="34">
        <v>1</v>
      </c>
      <c r="G201">
        <f>SUM(D201:F201)</f>
        <v>1</v>
      </c>
      <c r="I201" s="22">
        <f>AVERAGE(D201:F201)</f>
        <v>0.33333333333333331</v>
      </c>
      <c r="J201" s="46">
        <f>+IFR!AD201</f>
        <v>5.0000000000000001E-3</v>
      </c>
      <c r="K201" s="14">
        <f t="shared" si="30"/>
        <v>0.95</v>
      </c>
      <c r="L201" s="22">
        <f t="shared" si="34"/>
        <v>0.31666666666666665</v>
      </c>
      <c r="M201" s="14">
        <v>1</v>
      </c>
      <c r="N201" s="14">
        <v>1</v>
      </c>
      <c r="P201" s="22">
        <f t="shared" si="35"/>
        <v>0.31666666666666665</v>
      </c>
      <c r="R201" s="45">
        <f t="shared" si="31"/>
        <v>5.1376623095684963E-5</v>
      </c>
      <c r="T201" s="5">
        <f>+R201*(assessment!$J$271*assessment!$E$3)</f>
        <v>396.7218911734966</v>
      </c>
      <c r="V201" s="46">
        <f>+T201/payroll!F201</f>
        <v>1.3699259307602112E-3</v>
      </c>
      <c r="X201" s="5">
        <f>IF(V201&lt;$X$2,T201, +payroll!F201 * $X$2)</f>
        <v>396.7218911734966</v>
      </c>
      <c r="Z201" s="5">
        <f t="shared" si="32"/>
        <v>0</v>
      </c>
      <c r="AB201" s="42">
        <f t="shared" si="33"/>
        <v>1</v>
      </c>
    </row>
    <row r="202" spans="1:28" outlineLevel="1">
      <c r="A202" t="s">
        <v>326</v>
      </c>
      <c r="B202" t="s">
        <v>327</v>
      </c>
      <c r="D202" s="34">
        <v>0</v>
      </c>
      <c r="E202" s="34">
        <v>0</v>
      </c>
      <c r="F202" s="34">
        <v>0</v>
      </c>
      <c r="G202">
        <f t="shared" si="28"/>
        <v>0</v>
      </c>
      <c r="I202" s="22">
        <f t="shared" si="29"/>
        <v>0</v>
      </c>
      <c r="J202" s="46">
        <f>+IFR!AD202</f>
        <v>0</v>
      </c>
      <c r="K202" s="14">
        <f t="shared" si="30"/>
        <v>0.95</v>
      </c>
      <c r="L202" s="22">
        <f t="shared" si="34"/>
        <v>0</v>
      </c>
      <c r="M202" s="14">
        <v>1</v>
      </c>
      <c r="N202" s="14">
        <v>1</v>
      </c>
      <c r="P202" s="22">
        <f t="shared" si="35"/>
        <v>0</v>
      </c>
      <c r="R202" s="45">
        <f t="shared" si="31"/>
        <v>0</v>
      </c>
      <c r="T202" s="5">
        <f>+R202*(assessment!$J$271*assessment!$E$3)</f>
        <v>0</v>
      </c>
      <c r="V202" s="46">
        <f>+T202/payroll!F202</f>
        <v>0</v>
      </c>
      <c r="X202" s="5">
        <f>IF(V202&lt;$X$2,T202, +payroll!F202 * $X$2)</f>
        <v>0</v>
      </c>
      <c r="Z202" s="5">
        <f t="shared" si="32"/>
        <v>0</v>
      </c>
      <c r="AB202" s="42" t="e">
        <f t="shared" si="33"/>
        <v>#DIV/0!</v>
      </c>
    </row>
    <row r="203" spans="1:28" outlineLevel="1">
      <c r="A203" t="s">
        <v>328</v>
      </c>
      <c r="B203" t="s">
        <v>329</v>
      </c>
      <c r="D203" s="34">
        <v>0</v>
      </c>
      <c r="E203" s="34">
        <v>0</v>
      </c>
      <c r="F203" s="34">
        <v>0</v>
      </c>
      <c r="G203">
        <f t="shared" si="28"/>
        <v>0</v>
      </c>
      <c r="I203" s="22">
        <f t="shared" si="29"/>
        <v>0</v>
      </c>
      <c r="J203" s="46">
        <f>+IFR!AD203</f>
        <v>0</v>
      </c>
      <c r="K203" s="14">
        <f t="shared" si="30"/>
        <v>0.95</v>
      </c>
      <c r="L203" s="22">
        <f t="shared" si="34"/>
        <v>0</v>
      </c>
      <c r="M203" s="14">
        <v>1</v>
      </c>
      <c r="N203" s="14">
        <v>1</v>
      </c>
      <c r="P203" s="22">
        <f t="shared" si="35"/>
        <v>0</v>
      </c>
      <c r="R203" s="45">
        <f t="shared" si="31"/>
        <v>0</v>
      </c>
      <c r="T203" s="5">
        <f>+R203*(assessment!$J$271*assessment!$E$3)</f>
        <v>0</v>
      </c>
      <c r="V203" s="46">
        <f>+T203/payroll!F203</f>
        <v>0</v>
      </c>
      <c r="X203" s="5">
        <f>IF(V203&lt;$X$2,T203, +payroll!F203 * $X$2)</f>
        <v>0</v>
      </c>
      <c r="Z203" s="5">
        <f t="shared" si="32"/>
        <v>0</v>
      </c>
      <c r="AB203" s="42" t="e">
        <f t="shared" si="33"/>
        <v>#DIV/0!</v>
      </c>
    </row>
    <row r="204" spans="1:28" outlineLevel="1">
      <c r="A204" t="s">
        <v>330</v>
      </c>
      <c r="B204" t="s">
        <v>331</v>
      </c>
      <c r="D204" s="34">
        <v>0</v>
      </c>
      <c r="E204" s="34">
        <v>0</v>
      </c>
      <c r="F204" s="34">
        <v>0</v>
      </c>
      <c r="G204">
        <f t="shared" si="28"/>
        <v>0</v>
      </c>
      <c r="I204" s="22">
        <f t="shared" si="29"/>
        <v>0</v>
      </c>
      <c r="J204" s="46">
        <f>+IFR!AD204</f>
        <v>0</v>
      </c>
      <c r="K204" s="14">
        <f t="shared" si="30"/>
        <v>0.95</v>
      </c>
      <c r="L204" s="22">
        <f t="shared" si="34"/>
        <v>0</v>
      </c>
      <c r="M204" s="14">
        <v>1</v>
      </c>
      <c r="N204" s="14">
        <v>1</v>
      </c>
      <c r="P204" s="22">
        <f t="shared" si="35"/>
        <v>0</v>
      </c>
      <c r="R204" s="45">
        <f t="shared" si="31"/>
        <v>0</v>
      </c>
      <c r="T204" s="5">
        <f>+R204*(assessment!$J$271*assessment!$E$3)</f>
        <v>0</v>
      </c>
      <c r="V204" s="46">
        <f>+T204/payroll!F204</f>
        <v>0</v>
      </c>
      <c r="X204" s="5">
        <f>IF(V204&lt;$X$2,T204, +payroll!F204 * $X$2)</f>
        <v>0</v>
      </c>
      <c r="Z204" s="5">
        <f t="shared" si="32"/>
        <v>0</v>
      </c>
      <c r="AB204" s="42" t="e">
        <f t="shared" si="33"/>
        <v>#DIV/0!</v>
      </c>
    </row>
    <row r="205" spans="1:28" outlineLevel="1">
      <c r="A205" t="s">
        <v>332</v>
      </c>
      <c r="B205" t="s">
        <v>333</v>
      </c>
      <c r="D205" s="34">
        <v>0</v>
      </c>
      <c r="E205" s="34">
        <v>0</v>
      </c>
      <c r="F205" s="34">
        <v>0</v>
      </c>
      <c r="G205">
        <f t="shared" si="28"/>
        <v>0</v>
      </c>
      <c r="I205" s="22">
        <f t="shared" si="29"/>
        <v>0</v>
      </c>
      <c r="J205" s="46">
        <f>+IFR!AD205</f>
        <v>0</v>
      </c>
      <c r="K205" s="14">
        <f t="shared" si="30"/>
        <v>0.95</v>
      </c>
      <c r="L205" s="22">
        <f t="shared" si="34"/>
        <v>0</v>
      </c>
      <c r="M205" s="14">
        <v>1</v>
      </c>
      <c r="N205" s="14">
        <v>1</v>
      </c>
      <c r="P205" s="22">
        <f t="shared" si="35"/>
        <v>0</v>
      </c>
      <c r="R205" s="45">
        <f t="shared" si="31"/>
        <v>0</v>
      </c>
      <c r="T205" s="5">
        <f>+R205*(assessment!$J$271*assessment!$E$3)</f>
        <v>0</v>
      </c>
      <c r="V205" s="46">
        <f>+T205/payroll!F205</f>
        <v>0</v>
      </c>
      <c r="X205" s="5">
        <f>IF(V205&lt;$X$2,T205, +payroll!F205 * $X$2)</f>
        <v>0</v>
      </c>
      <c r="Z205" s="5">
        <f t="shared" si="32"/>
        <v>0</v>
      </c>
      <c r="AB205" s="42" t="e">
        <f t="shared" si="33"/>
        <v>#DIV/0!</v>
      </c>
    </row>
    <row r="206" spans="1:28" outlineLevel="1">
      <c r="A206" t="s">
        <v>334</v>
      </c>
      <c r="B206" t="s">
        <v>335</v>
      </c>
      <c r="D206" s="34">
        <v>0</v>
      </c>
      <c r="E206" s="34">
        <v>0</v>
      </c>
      <c r="F206" s="34">
        <v>1</v>
      </c>
      <c r="G206">
        <f t="shared" si="28"/>
        <v>1</v>
      </c>
      <c r="I206" s="22">
        <f t="shared" si="29"/>
        <v>0.33333333333333331</v>
      </c>
      <c r="J206" s="46">
        <f>+IFR!AD206</f>
        <v>5.0000000000000001E-3</v>
      </c>
      <c r="K206" s="14">
        <f t="shared" si="30"/>
        <v>0.95</v>
      </c>
      <c r="L206" s="22">
        <f t="shared" si="34"/>
        <v>0.31666666666666665</v>
      </c>
      <c r="M206" s="14">
        <v>1</v>
      </c>
      <c r="N206" s="14">
        <v>1</v>
      </c>
      <c r="P206" s="22">
        <f t="shared" si="35"/>
        <v>0.31666666666666665</v>
      </c>
      <c r="R206" s="45">
        <f t="shared" si="31"/>
        <v>5.1376623095684963E-5</v>
      </c>
      <c r="T206" s="5">
        <f>+R206*(assessment!$J$271*assessment!$E$3)</f>
        <v>396.7218911734966</v>
      </c>
      <c r="V206" s="46">
        <f>+T206/payroll!F206</f>
        <v>2.182802402502058E-4</v>
      </c>
      <c r="X206" s="5">
        <f>IF(V206&lt;$X$2,T206, +payroll!F206 * $X$2)</f>
        <v>396.7218911734966</v>
      </c>
      <c r="Z206" s="5">
        <f t="shared" si="32"/>
        <v>0</v>
      </c>
      <c r="AB206" s="42">
        <f t="shared" si="33"/>
        <v>1</v>
      </c>
    </row>
    <row r="207" spans="1:28" outlineLevel="1">
      <c r="A207" t="s">
        <v>336</v>
      </c>
      <c r="B207" t="s">
        <v>337</v>
      </c>
      <c r="D207" s="34">
        <v>0</v>
      </c>
      <c r="E207" s="34">
        <v>1</v>
      </c>
      <c r="F207" s="34">
        <v>1</v>
      </c>
      <c r="G207">
        <f t="shared" si="28"/>
        <v>2</v>
      </c>
      <c r="I207" s="22">
        <f t="shared" si="29"/>
        <v>0.66666666666666663</v>
      </c>
      <c r="J207" s="46">
        <f>+IFR!AD207</f>
        <v>8.3333333333333332E-3</v>
      </c>
      <c r="K207" s="14">
        <f t="shared" si="30"/>
        <v>0.95</v>
      </c>
      <c r="L207" s="22">
        <f t="shared" si="34"/>
        <v>0.6333333333333333</v>
      </c>
      <c r="M207" s="14">
        <v>1</v>
      </c>
      <c r="N207" s="14">
        <v>1</v>
      </c>
      <c r="P207" s="22">
        <f t="shared" si="35"/>
        <v>0.6333333333333333</v>
      </c>
      <c r="R207" s="45">
        <f t="shared" si="31"/>
        <v>1.0275324619136993E-4</v>
      </c>
      <c r="T207" s="5">
        <f>+R207*(assessment!$J$271*assessment!$E$3)</f>
        <v>793.4437823469932</v>
      </c>
      <c r="V207" s="46">
        <f>+T207/payroll!F207</f>
        <v>4.8249214938146195E-4</v>
      </c>
      <c r="X207" s="5">
        <f>IF(V207&lt;$X$2,T207, +payroll!F207 * $X$2)</f>
        <v>793.4437823469932</v>
      </c>
      <c r="Z207" s="5">
        <f t="shared" si="32"/>
        <v>0</v>
      </c>
      <c r="AB207" s="42">
        <f t="shared" si="33"/>
        <v>1</v>
      </c>
    </row>
    <row r="208" spans="1:28" outlineLevel="1">
      <c r="A208" t="s">
        <v>338</v>
      </c>
      <c r="B208" t="s">
        <v>339</v>
      </c>
      <c r="D208" s="34">
        <v>0</v>
      </c>
      <c r="E208" s="34">
        <v>0</v>
      </c>
      <c r="F208" s="34">
        <v>0</v>
      </c>
      <c r="G208">
        <f t="shared" si="28"/>
        <v>0</v>
      </c>
      <c r="I208" s="22">
        <f t="shared" si="29"/>
        <v>0</v>
      </c>
      <c r="J208" s="46">
        <f>+IFR!AD208</f>
        <v>0</v>
      </c>
      <c r="K208" s="14">
        <f t="shared" si="30"/>
        <v>0.95</v>
      </c>
      <c r="L208" s="22">
        <f t="shared" si="34"/>
        <v>0</v>
      </c>
      <c r="M208" s="14">
        <v>1</v>
      </c>
      <c r="N208" s="14">
        <v>1</v>
      </c>
      <c r="P208" s="22">
        <f t="shared" si="35"/>
        <v>0</v>
      </c>
      <c r="R208" s="45">
        <f t="shared" si="31"/>
        <v>0</v>
      </c>
      <c r="T208" s="5">
        <f>+R208*(assessment!$J$271*assessment!$E$3)</f>
        <v>0</v>
      </c>
      <c r="V208" s="46">
        <f>+T208/payroll!F208</f>
        <v>0</v>
      </c>
      <c r="X208" s="5">
        <f>IF(V208&lt;$X$2,T208, +payroll!F208 * $X$2)</f>
        <v>0</v>
      </c>
      <c r="Z208" s="5">
        <f t="shared" si="32"/>
        <v>0</v>
      </c>
      <c r="AB208" s="42" t="e">
        <f t="shared" si="33"/>
        <v>#DIV/0!</v>
      </c>
    </row>
    <row r="209" spans="1:28" outlineLevel="1">
      <c r="A209" t="s">
        <v>340</v>
      </c>
      <c r="B209" t="s">
        <v>341</v>
      </c>
      <c r="D209" s="34">
        <v>5</v>
      </c>
      <c r="E209" s="34">
        <v>3</v>
      </c>
      <c r="F209" s="34">
        <v>5</v>
      </c>
      <c r="G209">
        <f t="shared" si="28"/>
        <v>13</v>
      </c>
      <c r="I209" s="22">
        <f t="shared" si="29"/>
        <v>4.333333333333333</v>
      </c>
      <c r="J209" s="46">
        <f>+IFR!AD209</f>
        <v>2.9771467910955095E-2</v>
      </c>
      <c r="K209" s="14">
        <f t="shared" si="30"/>
        <v>0.95</v>
      </c>
      <c r="L209" s="22">
        <f t="shared" si="34"/>
        <v>4.1166666666666663</v>
      </c>
      <c r="M209" s="14">
        <v>1</v>
      </c>
      <c r="N209" s="14">
        <v>1</v>
      </c>
      <c r="P209" s="22">
        <f t="shared" si="35"/>
        <v>4.1166666666666663</v>
      </c>
      <c r="R209" s="45">
        <f t="shared" si="31"/>
        <v>6.678961002439045E-4</v>
      </c>
      <c r="T209" s="5">
        <f>+R209*(assessment!$J$271*assessment!$E$3)</f>
        <v>5157.384585255455</v>
      </c>
      <c r="V209" s="46">
        <f>+T209/payroll!F209</f>
        <v>9.0707251686614014E-4</v>
      </c>
      <c r="X209" s="5">
        <f>IF(V209&lt;$X$2,T209, +payroll!F209 * $X$2)</f>
        <v>5157.384585255455</v>
      </c>
      <c r="Z209" s="5">
        <f t="shared" si="32"/>
        <v>0</v>
      </c>
      <c r="AB209" s="42">
        <f t="shared" si="33"/>
        <v>1</v>
      </c>
    </row>
    <row r="210" spans="1:28" outlineLevel="1">
      <c r="A210" t="s">
        <v>481</v>
      </c>
      <c r="B210" t="s">
        <v>345</v>
      </c>
      <c r="D210" s="34">
        <v>0</v>
      </c>
      <c r="E210" s="34">
        <v>0</v>
      </c>
      <c r="F210" s="34">
        <v>0</v>
      </c>
      <c r="G210">
        <f>SUM(D210:F210)</f>
        <v>0</v>
      </c>
      <c r="I210" s="22">
        <f>AVERAGE(D210:F210)</f>
        <v>0</v>
      </c>
      <c r="J210" s="46">
        <f>+IFR!AD210</f>
        <v>0</v>
      </c>
      <c r="K210" s="14">
        <f t="shared" si="30"/>
        <v>0.95</v>
      </c>
      <c r="L210" s="22">
        <f t="shared" si="34"/>
        <v>0</v>
      </c>
      <c r="M210" s="14">
        <v>1</v>
      </c>
      <c r="N210" s="14">
        <v>1</v>
      </c>
      <c r="P210" s="22">
        <f t="shared" si="35"/>
        <v>0</v>
      </c>
      <c r="R210" s="45">
        <f t="shared" si="31"/>
        <v>0</v>
      </c>
      <c r="T210" s="5">
        <f>+R210*(assessment!$J$271*assessment!$E$3)</f>
        <v>0</v>
      </c>
      <c r="V210" s="46">
        <f>+T210/payroll!F210</f>
        <v>0</v>
      </c>
      <c r="X210" s="5">
        <f>IF(V210&lt;$X$2,T210, +payroll!F210 * $X$2)</f>
        <v>0</v>
      </c>
      <c r="Z210" s="5">
        <f t="shared" si="32"/>
        <v>0</v>
      </c>
      <c r="AB210" s="42" t="e">
        <f t="shared" si="33"/>
        <v>#DIV/0!</v>
      </c>
    </row>
    <row r="211" spans="1:28" outlineLevel="1">
      <c r="A211" t="s">
        <v>482</v>
      </c>
      <c r="B211" t="s">
        <v>346</v>
      </c>
      <c r="D211" s="34">
        <v>0</v>
      </c>
      <c r="E211" s="34">
        <v>0</v>
      </c>
      <c r="F211" s="34">
        <v>0</v>
      </c>
      <c r="G211">
        <f>SUM(D211:F211)</f>
        <v>0</v>
      </c>
      <c r="I211" s="22">
        <f>AVERAGE(D211:F211)</f>
        <v>0</v>
      </c>
      <c r="J211" s="46">
        <f>+IFR!AD211</f>
        <v>0</v>
      </c>
      <c r="K211" s="14">
        <f t="shared" si="30"/>
        <v>0.95</v>
      </c>
      <c r="L211" s="22">
        <f t="shared" si="34"/>
        <v>0</v>
      </c>
      <c r="M211" s="14">
        <v>1</v>
      </c>
      <c r="N211" s="14">
        <v>1</v>
      </c>
      <c r="P211" s="22">
        <f t="shared" si="35"/>
        <v>0</v>
      </c>
      <c r="R211" s="45">
        <f t="shared" si="31"/>
        <v>0</v>
      </c>
      <c r="T211" s="5">
        <f>+R211*(assessment!$J$271*assessment!$E$3)</f>
        <v>0</v>
      </c>
      <c r="V211" s="46">
        <f>+T211/payroll!F211</f>
        <v>0</v>
      </c>
      <c r="X211" s="5">
        <f>IF(V211&lt;$X$2,T211, +payroll!F211 * $X$2)</f>
        <v>0</v>
      </c>
      <c r="Z211" s="5">
        <f t="shared" si="32"/>
        <v>0</v>
      </c>
      <c r="AB211" s="42" t="e">
        <f t="shared" si="33"/>
        <v>#DIV/0!</v>
      </c>
    </row>
    <row r="212" spans="1:28" outlineLevel="1">
      <c r="A212" t="s">
        <v>483</v>
      </c>
      <c r="B212" t="s">
        <v>342</v>
      </c>
      <c r="D212" s="34">
        <v>0</v>
      </c>
      <c r="E212" s="34">
        <v>0</v>
      </c>
      <c r="F212" s="34">
        <v>0</v>
      </c>
      <c r="G212">
        <f t="shared" si="28"/>
        <v>0</v>
      </c>
      <c r="I212" s="22">
        <f t="shared" si="29"/>
        <v>0</v>
      </c>
      <c r="J212" s="46">
        <f>+IFR!AD212</f>
        <v>0</v>
      </c>
      <c r="K212" s="14">
        <f t="shared" si="30"/>
        <v>0.95</v>
      </c>
      <c r="L212" s="22">
        <f t="shared" si="34"/>
        <v>0</v>
      </c>
      <c r="M212" s="14">
        <v>1</v>
      </c>
      <c r="N212" s="14">
        <v>1</v>
      </c>
      <c r="P212" s="22">
        <f t="shared" si="35"/>
        <v>0</v>
      </c>
      <c r="R212" s="45">
        <f t="shared" si="31"/>
        <v>0</v>
      </c>
      <c r="T212" s="5">
        <f>+R212*(assessment!$J$271*assessment!$E$3)</f>
        <v>0</v>
      </c>
      <c r="V212" s="46">
        <f>+T212/payroll!F212</f>
        <v>0</v>
      </c>
      <c r="X212" s="5">
        <f>IF(V212&lt;$X$2,T212, +payroll!F212 * $X$2)</f>
        <v>0</v>
      </c>
      <c r="Z212" s="5">
        <f t="shared" si="32"/>
        <v>0</v>
      </c>
      <c r="AB212" s="42" t="e">
        <f t="shared" si="33"/>
        <v>#DIV/0!</v>
      </c>
    </row>
    <row r="213" spans="1:28" outlineLevel="1">
      <c r="A213" t="s">
        <v>344</v>
      </c>
      <c r="B213" t="s">
        <v>343</v>
      </c>
      <c r="D213" s="34">
        <v>1</v>
      </c>
      <c r="E213" s="34">
        <v>0</v>
      </c>
      <c r="F213" s="34">
        <v>1</v>
      </c>
      <c r="G213">
        <f t="shared" si="28"/>
        <v>2</v>
      </c>
      <c r="I213" s="22">
        <f t="shared" si="29"/>
        <v>0.66666666666666663</v>
      </c>
      <c r="J213" s="46">
        <f>+IFR!AD213</f>
        <v>6.6666666666666671E-3</v>
      </c>
      <c r="K213" s="14">
        <f t="shared" si="30"/>
        <v>0.95</v>
      </c>
      <c r="L213" s="22">
        <f t="shared" si="34"/>
        <v>0.6333333333333333</v>
      </c>
      <c r="M213" s="14">
        <v>1</v>
      </c>
      <c r="N213" s="14">
        <v>1</v>
      </c>
      <c r="P213" s="22">
        <f t="shared" si="35"/>
        <v>0.6333333333333333</v>
      </c>
      <c r="R213" s="45">
        <f t="shared" si="31"/>
        <v>1.0275324619136993E-4</v>
      </c>
      <c r="T213" s="5">
        <f>+R213*(assessment!$J$271*assessment!$E$3)</f>
        <v>793.4437823469932</v>
      </c>
      <c r="V213" s="46">
        <f>+T213/payroll!F213</f>
        <v>2.3798433761601276E-4</v>
      </c>
      <c r="X213" s="5">
        <f>IF(V213&lt;$X$2,T213, +payroll!F213 * $X$2)</f>
        <v>793.4437823469932</v>
      </c>
      <c r="Z213" s="5">
        <f t="shared" si="32"/>
        <v>0</v>
      </c>
      <c r="AB213" s="42">
        <f t="shared" si="33"/>
        <v>1</v>
      </c>
    </row>
    <row r="214" spans="1:28" outlineLevel="1">
      <c r="A214" t="s">
        <v>347</v>
      </c>
      <c r="B214" t="s">
        <v>348</v>
      </c>
      <c r="D214" s="34">
        <v>0</v>
      </c>
      <c r="E214" s="34">
        <v>1</v>
      </c>
      <c r="F214" s="34">
        <v>0</v>
      </c>
      <c r="G214">
        <f t="shared" si="28"/>
        <v>1</v>
      </c>
      <c r="I214" s="22">
        <f t="shared" si="29"/>
        <v>0.33333333333333331</v>
      </c>
      <c r="J214" s="46">
        <f>+IFR!AD214</f>
        <v>3.3333333333333335E-3</v>
      </c>
      <c r="K214" s="14">
        <f t="shared" si="30"/>
        <v>0.95</v>
      </c>
      <c r="L214" s="22">
        <f t="shared" si="34"/>
        <v>0.31666666666666665</v>
      </c>
      <c r="M214" s="14">
        <v>1</v>
      </c>
      <c r="N214" s="14">
        <v>1</v>
      </c>
      <c r="P214" s="22">
        <f t="shared" si="35"/>
        <v>0.31666666666666665</v>
      </c>
      <c r="R214" s="45">
        <f t="shared" si="31"/>
        <v>5.1376623095684963E-5</v>
      </c>
      <c r="T214" s="5">
        <f>+R214*(assessment!$J$271*assessment!$E$3)</f>
        <v>396.7218911734966</v>
      </c>
      <c r="V214" s="46">
        <f>+T214/payroll!F214</f>
        <v>2.0738028677933656E-4</v>
      </c>
      <c r="X214" s="5">
        <f>IF(V214&lt;$X$2,T214, +payroll!F214 * $X$2)</f>
        <v>396.7218911734966</v>
      </c>
      <c r="Z214" s="5">
        <f t="shared" si="32"/>
        <v>0</v>
      </c>
      <c r="AB214" s="42">
        <f t="shared" si="33"/>
        <v>1</v>
      </c>
    </row>
    <row r="215" spans="1:28" outlineLevel="1">
      <c r="A215" t="s">
        <v>349</v>
      </c>
      <c r="B215" t="s">
        <v>350</v>
      </c>
      <c r="D215" s="34">
        <v>0</v>
      </c>
      <c r="E215" s="34">
        <v>0</v>
      </c>
      <c r="F215" s="34">
        <v>0</v>
      </c>
      <c r="G215">
        <f t="shared" si="28"/>
        <v>0</v>
      </c>
      <c r="I215" s="22">
        <f t="shared" si="29"/>
        <v>0</v>
      </c>
      <c r="J215" s="46">
        <f>+IFR!AD215</f>
        <v>0</v>
      </c>
      <c r="K215" s="14">
        <f t="shared" si="30"/>
        <v>0.95</v>
      </c>
      <c r="L215" s="22">
        <f t="shared" si="34"/>
        <v>0</v>
      </c>
      <c r="M215" s="14">
        <v>1</v>
      </c>
      <c r="N215" s="14">
        <v>1</v>
      </c>
      <c r="P215" s="22">
        <f t="shared" si="35"/>
        <v>0</v>
      </c>
      <c r="R215" s="45">
        <f t="shared" si="31"/>
        <v>0</v>
      </c>
      <c r="T215" s="5">
        <f>+R215*(assessment!$J$271*assessment!$E$3)</f>
        <v>0</v>
      </c>
      <c r="V215" s="46">
        <f>+T215/payroll!F215</f>
        <v>0</v>
      </c>
      <c r="X215" s="5">
        <f>IF(V215&lt;$X$2,T215, +payroll!F215 * $X$2)</f>
        <v>0</v>
      </c>
      <c r="Z215" s="5">
        <f t="shared" si="32"/>
        <v>0</v>
      </c>
      <c r="AB215" s="42" t="e">
        <f t="shared" si="33"/>
        <v>#DIV/0!</v>
      </c>
    </row>
    <row r="216" spans="1:28" outlineLevel="1">
      <c r="A216" t="s">
        <v>351</v>
      </c>
      <c r="B216" t="s">
        <v>352</v>
      </c>
      <c r="D216" s="34">
        <v>0</v>
      </c>
      <c r="E216" s="34">
        <v>0</v>
      </c>
      <c r="F216" s="34">
        <v>0</v>
      </c>
      <c r="G216">
        <f t="shared" si="28"/>
        <v>0</v>
      </c>
      <c r="I216" s="22">
        <f t="shared" si="29"/>
        <v>0</v>
      </c>
      <c r="J216" s="46">
        <f>+IFR!AD216</f>
        <v>0</v>
      </c>
      <c r="K216" s="14">
        <f t="shared" si="30"/>
        <v>0.95</v>
      </c>
      <c r="L216" s="22">
        <f t="shared" si="34"/>
        <v>0</v>
      </c>
      <c r="M216" s="14">
        <v>1</v>
      </c>
      <c r="N216" s="14">
        <v>1</v>
      </c>
      <c r="P216" s="22">
        <f t="shared" si="35"/>
        <v>0</v>
      </c>
      <c r="R216" s="45">
        <f t="shared" si="31"/>
        <v>0</v>
      </c>
      <c r="T216" s="5">
        <f>+R216*(assessment!$J$271*assessment!$E$3)</f>
        <v>0</v>
      </c>
      <c r="V216" s="46">
        <f>+T216/payroll!F216</f>
        <v>0</v>
      </c>
      <c r="X216" s="5">
        <f>IF(V216&lt;$X$2,T216, +payroll!F216 * $X$2)</f>
        <v>0</v>
      </c>
      <c r="Z216" s="5">
        <f t="shared" si="32"/>
        <v>0</v>
      </c>
      <c r="AB216" s="42" t="e">
        <f t="shared" si="33"/>
        <v>#DIV/0!</v>
      </c>
    </row>
    <row r="217" spans="1:28" outlineLevel="1">
      <c r="A217" t="s">
        <v>353</v>
      </c>
      <c r="B217" t="s">
        <v>354</v>
      </c>
      <c r="D217" s="34">
        <v>0</v>
      </c>
      <c r="E217" s="34">
        <v>1</v>
      </c>
      <c r="F217" s="34">
        <v>0</v>
      </c>
      <c r="G217">
        <f t="shared" si="28"/>
        <v>1</v>
      </c>
      <c r="I217" s="22">
        <f t="shared" si="29"/>
        <v>0.33333333333333331</v>
      </c>
      <c r="J217" s="46">
        <f>+IFR!AD217</f>
        <v>3.3333333333333335E-3</v>
      </c>
      <c r="K217" s="14">
        <f t="shared" si="30"/>
        <v>0.95</v>
      </c>
      <c r="L217" s="22">
        <f t="shared" si="34"/>
        <v>0.31666666666666665</v>
      </c>
      <c r="M217" s="14">
        <v>1</v>
      </c>
      <c r="N217" s="14">
        <v>1</v>
      </c>
      <c r="P217" s="22">
        <f t="shared" si="35"/>
        <v>0.31666666666666665</v>
      </c>
      <c r="R217" s="45">
        <f t="shared" si="31"/>
        <v>5.1376623095684963E-5</v>
      </c>
      <c r="T217" s="5">
        <f>+R217*(assessment!$J$271*assessment!$E$3)</f>
        <v>396.7218911734966</v>
      </c>
      <c r="V217" s="46">
        <f>+T217/payroll!F217</f>
        <v>1.1979364044447721E-4</v>
      </c>
      <c r="X217" s="5">
        <f>IF(V217&lt;$X$2,T217, +payroll!F217 * $X$2)</f>
        <v>396.7218911734966</v>
      </c>
      <c r="Z217" s="5">
        <f t="shared" si="32"/>
        <v>0</v>
      </c>
      <c r="AB217" s="42">
        <f t="shared" si="33"/>
        <v>1</v>
      </c>
    </row>
    <row r="218" spans="1:28" outlineLevel="1">
      <c r="A218" t="s">
        <v>355</v>
      </c>
      <c r="B218" t="s">
        <v>356</v>
      </c>
      <c r="D218" s="34">
        <v>0</v>
      </c>
      <c r="E218" s="34">
        <v>0</v>
      </c>
      <c r="F218" s="34">
        <v>0</v>
      </c>
      <c r="G218">
        <f t="shared" si="28"/>
        <v>0</v>
      </c>
      <c r="I218" s="22">
        <f t="shared" si="29"/>
        <v>0</v>
      </c>
      <c r="J218" s="46">
        <f>+IFR!AD218</f>
        <v>0</v>
      </c>
      <c r="K218" s="14">
        <f t="shared" si="30"/>
        <v>0.95</v>
      </c>
      <c r="L218" s="22">
        <f t="shared" si="34"/>
        <v>0</v>
      </c>
      <c r="M218" s="14">
        <v>1</v>
      </c>
      <c r="N218" s="14">
        <v>1</v>
      </c>
      <c r="P218" s="22">
        <f t="shared" si="35"/>
        <v>0</v>
      </c>
      <c r="R218" s="45">
        <f t="shared" si="31"/>
        <v>0</v>
      </c>
      <c r="T218" s="5">
        <f>+R218*(assessment!$J$271*assessment!$E$3)</f>
        <v>0</v>
      </c>
      <c r="V218" s="46">
        <f>+T218/payroll!F218</f>
        <v>0</v>
      </c>
      <c r="X218" s="5">
        <f>IF(V218&lt;$X$2,T218, +payroll!F218 * $X$2)</f>
        <v>0</v>
      </c>
      <c r="Z218" s="5">
        <f t="shared" si="32"/>
        <v>0</v>
      </c>
      <c r="AB218" s="42" t="e">
        <f t="shared" si="33"/>
        <v>#DIV/0!</v>
      </c>
    </row>
    <row r="219" spans="1:28" outlineLevel="1">
      <c r="A219" t="s">
        <v>357</v>
      </c>
      <c r="B219" t="s">
        <v>358</v>
      </c>
      <c r="D219" s="34">
        <v>0</v>
      </c>
      <c r="E219" s="34">
        <v>0</v>
      </c>
      <c r="F219" s="34">
        <v>0</v>
      </c>
      <c r="G219">
        <f t="shared" si="28"/>
        <v>0</v>
      </c>
      <c r="I219" s="22">
        <f t="shared" si="29"/>
        <v>0</v>
      </c>
      <c r="J219" s="46">
        <f>+IFR!AD219</f>
        <v>0</v>
      </c>
      <c r="K219" s="14">
        <f t="shared" si="30"/>
        <v>0.95</v>
      </c>
      <c r="L219" s="22">
        <f t="shared" si="34"/>
        <v>0</v>
      </c>
      <c r="M219" s="14">
        <v>1</v>
      </c>
      <c r="N219" s="14">
        <v>1</v>
      </c>
      <c r="P219" s="22">
        <f t="shared" si="35"/>
        <v>0</v>
      </c>
      <c r="R219" s="45">
        <f t="shared" si="31"/>
        <v>0</v>
      </c>
      <c r="T219" s="5">
        <f>+R219*(assessment!$J$271*assessment!$E$3)</f>
        <v>0</v>
      </c>
      <c r="V219" s="46">
        <f>+T219/payroll!F219</f>
        <v>0</v>
      </c>
      <c r="X219" s="5">
        <f>IF(V219&lt;$X$2,T219, +payroll!F219 * $X$2)</f>
        <v>0</v>
      </c>
      <c r="Z219" s="5">
        <f t="shared" si="32"/>
        <v>0</v>
      </c>
      <c r="AB219" s="42" t="e">
        <f t="shared" si="33"/>
        <v>#DIV/0!</v>
      </c>
    </row>
    <row r="220" spans="1:28" outlineLevel="1">
      <c r="A220" t="s">
        <v>359</v>
      </c>
      <c r="B220" t="s">
        <v>360</v>
      </c>
      <c r="D220" s="34">
        <v>0</v>
      </c>
      <c r="E220" s="34">
        <v>0</v>
      </c>
      <c r="F220" s="34">
        <v>0</v>
      </c>
      <c r="G220">
        <f t="shared" si="28"/>
        <v>0</v>
      </c>
      <c r="I220" s="22">
        <f t="shared" si="29"/>
        <v>0</v>
      </c>
      <c r="J220" s="46">
        <f>+IFR!AD220</f>
        <v>0</v>
      </c>
      <c r="K220" s="14">
        <f t="shared" si="30"/>
        <v>0.95</v>
      </c>
      <c r="L220" s="22">
        <f t="shared" si="34"/>
        <v>0</v>
      </c>
      <c r="M220" s="14">
        <v>1</v>
      </c>
      <c r="N220" s="14">
        <v>1</v>
      </c>
      <c r="P220" s="22">
        <f t="shared" si="35"/>
        <v>0</v>
      </c>
      <c r="R220" s="45">
        <f t="shared" si="31"/>
        <v>0</v>
      </c>
      <c r="T220" s="5">
        <f>+R220*(assessment!$J$271*assessment!$E$3)</f>
        <v>0</v>
      </c>
      <c r="V220" s="46">
        <f>+T220/payroll!F220</f>
        <v>0</v>
      </c>
      <c r="X220" s="5">
        <f>IF(V220&lt;$X$2,T220, +payroll!F220 * $X$2)</f>
        <v>0</v>
      </c>
      <c r="Z220" s="5">
        <f t="shared" si="32"/>
        <v>0</v>
      </c>
      <c r="AB220" s="42" t="e">
        <f t="shared" si="33"/>
        <v>#DIV/0!</v>
      </c>
    </row>
    <row r="221" spans="1:28" outlineLevel="1">
      <c r="A221" t="s">
        <v>361</v>
      </c>
      <c r="B221" t="s">
        <v>362</v>
      </c>
      <c r="D221" s="34">
        <v>0</v>
      </c>
      <c r="E221" s="34">
        <v>0</v>
      </c>
      <c r="F221" s="34">
        <v>0</v>
      </c>
      <c r="G221">
        <f t="shared" si="28"/>
        <v>0</v>
      </c>
      <c r="I221" s="22">
        <f t="shared" si="29"/>
        <v>0</v>
      </c>
      <c r="J221" s="46">
        <f>+IFR!AD221</f>
        <v>0</v>
      </c>
      <c r="K221" s="14">
        <f t="shared" si="30"/>
        <v>0.95</v>
      </c>
      <c r="L221" s="22">
        <f t="shared" si="34"/>
        <v>0</v>
      </c>
      <c r="M221" s="14">
        <v>1</v>
      </c>
      <c r="N221" s="14">
        <v>1</v>
      </c>
      <c r="P221" s="22">
        <f t="shared" si="35"/>
        <v>0</v>
      </c>
      <c r="R221" s="45">
        <f t="shared" si="31"/>
        <v>0</v>
      </c>
      <c r="T221" s="5">
        <f>+R221*(assessment!$J$271*assessment!$E$3)</f>
        <v>0</v>
      </c>
      <c r="V221" s="46">
        <f>+T221/payroll!F221</f>
        <v>0</v>
      </c>
      <c r="X221" s="5">
        <f>IF(V221&lt;$X$2,T221, +payroll!F221 * $X$2)</f>
        <v>0</v>
      </c>
      <c r="Z221" s="5">
        <f t="shared" si="32"/>
        <v>0</v>
      </c>
      <c r="AB221" s="42" t="e">
        <f t="shared" si="33"/>
        <v>#DIV/0!</v>
      </c>
    </row>
    <row r="222" spans="1:28" outlineLevel="1">
      <c r="A222" t="s">
        <v>363</v>
      </c>
      <c r="B222" t="s">
        <v>364</v>
      </c>
      <c r="D222" s="34">
        <v>0</v>
      </c>
      <c r="E222" s="34">
        <v>0</v>
      </c>
      <c r="F222" s="34">
        <v>0</v>
      </c>
      <c r="G222">
        <f t="shared" si="28"/>
        <v>0</v>
      </c>
      <c r="I222" s="22">
        <f t="shared" si="29"/>
        <v>0</v>
      </c>
      <c r="J222" s="46">
        <f>+IFR!AD222</f>
        <v>0</v>
      </c>
      <c r="K222" s="14">
        <f t="shared" si="30"/>
        <v>0.95</v>
      </c>
      <c r="L222" s="22">
        <f t="shared" si="34"/>
        <v>0</v>
      </c>
      <c r="M222" s="14">
        <v>1</v>
      </c>
      <c r="N222" s="14">
        <v>1</v>
      </c>
      <c r="P222" s="22">
        <f t="shared" si="35"/>
        <v>0</v>
      </c>
      <c r="R222" s="45">
        <f t="shared" si="31"/>
        <v>0</v>
      </c>
      <c r="T222" s="5">
        <f>+R222*(assessment!$J$271*assessment!$E$3)</f>
        <v>0</v>
      </c>
      <c r="V222" s="46">
        <f>+T222/payroll!F222</f>
        <v>0</v>
      </c>
      <c r="X222" s="5">
        <f>IF(V222&lt;$X$2,T222, +payroll!F222 * $X$2)</f>
        <v>0</v>
      </c>
      <c r="Z222" s="5">
        <f t="shared" si="32"/>
        <v>0</v>
      </c>
      <c r="AB222" s="42" t="e">
        <f t="shared" si="33"/>
        <v>#DIV/0!</v>
      </c>
    </row>
    <row r="223" spans="1:28" outlineLevel="1">
      <c r="A223" t="s">
        <v>365</v>
      </c>
      <c r="B223" t="s">
        <v>366</v>
      </c>
      <c r="D223" s="34">
        <v>4</v>
      </c>
      <c r="E223" s="34">
        <v>4</v>
      </c>
      <c r="F223" s="34">
        <v>2</v>
      </c>
      <c r="G223">
        <f t="shared" si="28"/>
        <v>10</v>
      </c>
      <c r="I223" s="22">
        <f t="shared" si="29"/>
        <v>3.3333333333333335</v>
      </c>
      <c r="J223" s="46">
        <f>+IFR!AD223</f>
        <v>1.9161606303766357E-2</v>
      </c>
      <c r="K223" s="14">
        <f t="shared" si="30"/>
        <v>0.95</v>
      </c>
      <c r="L223" s="22">
        <f t="shared" si="34"/>
        <v>3.1666666666666665</v>
      </c>
      <c r="M223" s="14">
        <v>1</v>
      </c>
      <c r="N223" s="14">
        <v>1</v>
      </c>
      <c r="P223" s="22">
        <f t="shared" si="35"/>
        <v>3.1666666666666665</v>
      </c>
      <c r="R223" s="45">
        <f t="shared" si="31"/>
        <v>5.1376623095684959E-4</v>
      </c>
      <c r="T223" s="5">
        <f>+R223*(assessment!$J$271*assessment!$E$3)</f>
        <v>3967.2189117349653</v>
      </c>
      <c r="V223" s="46">
        <f>+T223/payroll!F223</f>
        <v>6.4020646155869896E-4</v>
      </c>
      <c r="X223" s="5">
        <f>IF(V223&lt;$X$2,T223, +payroll!F223 * $X$2)</f>
        <v>3967.2189117349653</v>
      </c>
      <c r="Z223" s="5">
        <f t="shared" si="32"/>
        <v>0</v>
      </c>
      <c r="AB223" s="42">
        <f t="shared" si="33"/>
        <v>1</v>
      </c>
    </row>
    <row r="224" spans="1:28" outlineLevel="1">
      <c r="A224" t="s">
        <v>367</v>
      </c>
      <c r="B224" t="s">
        <v>368</v>
      </c>
      <c r="D224" s="34">
        <v>0</v>
      </c>
      <c r="E224" s="34">
        <v>0</v>
      </c>
      <c r="F224" s="34">
        <v>0</v>
      </c>
      <c r="G224">
        <f t="shared" si="28"/>
        <v>0</v>
      </c>
      <c r="I224" s="22">
        <f t="shared" si="29"/>
        <v>0</v>
      </c>
      <c r="J224" s="46">
        <f>+IFR!AD224</f>
        <v>0</v>
      </c>
      <c r="K224" s="14">
        <f t="shared" si="30"/>
        <v>0.95</v>
      </c>
      <c r="L224" s="22">
        <f t="shared" si="34"/>
        <v>0</v>
      </c>
      <c r="M224" s="14">
        <v>1</v>
      </c>
      <c r="N224" s="14">
        <v>1</v>
      </c>
      <c r="P224" s="22">
        <f t="shared" si="35"/>
        <v>0</v>
      </c>
      <c r="R224" s="45">
        <f t="shared" si="31"/>
        <v>0</v>
      </c>
      <c r="T224" s="5">
        <f>+R224*(assessment!$J$271*assessment!$E$3)</f>
        <v>0</v>
      </c>
      <c r="V224" s="46">
        <f>+T224/payroll!F224</f>
        <v>0</v>
      </c>
      <c r="X224" s="5">
        <f>IF(V224&lt;$X$2,T224, +payroll!F224 * $X$2)</f>
        <v>0</v>
      </c>
      <c r="Z224" s="5">
        <f t="shared" si="32"/>
        <v>0</v>
      </c>
      <c r="AB224" s="42" t="e">
        <f t="shared" si="33"/>
        <v>#DIV/0!</v>
      </c>
    </row>
    <row r="225" spans="1:28" outlineLevel="1">
      <c r="A225" t="s">
        <v>369</v>
      </c>
      <c r="B225" t="s">
        <v>370</v>
      </c>
      <c r="D225" s="34">
        <v>0</v>
      </c>
      <c r="E225" s="34">
        <v>0</v>
      </c>
      <c r="F225" s="34">
        <v>0</v>
      </c>
      <c r="G225">
        <f t="shared" si="28"/>
        <v>0</v>
      </c>
      <c r="I225" s="22">
        <f t="shared" si="29"/>
        <v>0</v>
      </c>
      <c r="J225" s="46">
        <f>+IFR!AD225</f>
        <v>0</v>
      </c>
      <c r="K225" s="14">
        <f t="shared" si="30"/>
        <v>0.95</v>
      </c>
      <c r="L225" s="22">
        <f t="shared" si="34"/>
        <v>0</v>
      </c>
      <c r="M225" s="14">
        <v>1</v>
      </c>
      <c r="N225" s="14">
        <v>1</v>
      </c>
      <c r="P225" s="22">
        <f t="shared" si="35"/>
        <v>0</v>
      </c>
      <c r="R225" s="45">
        <f t="shared" si="31"/>
        <v>0</v>
      </c>
      <c r="T225" s="5">
        <f>+R225*(assessment!$J$271*assessment!$E$3)</f>
        <v>0</v>
      </c>
      <c r="V225" s="46">
        <f>+T225/payroll!F225</f>
        <v>0</v>
      </c>
      <c r="X225" s="5">
        <f>IF(V225&lt;$X$2,T225, +payroll!F225 * $X$2)</f>
        <v>0</v>
      </c>
      <c r="Z225" s="5">
        <f t="shared" si="32"/>
        <v>0</v>
      </c>
      <c r="AB225" s="42" t="e">
        <f t="shared" si="33"/>
        <v>#DIV/0!</v>
      </c>
    </row>
    <row r="226" spans="1:28" outlineLevel="1">
      <c r="A226" t="s">
        <v>371</v>
      </c>
      <c r="B226" t="s">
        <v>372</v>
      </c>
      <c r="D226" s="34">
        <v>0</v>
      </c>
      <c r="E226" s="34">
        <v>0</v>
      </c>
      <c r="F226" s="34">
        <v>0</v>
      </c>
      <c r="G226">
        <f t="shared" si="28"/>
        <v>0</v>
      </c>
      <c r="I226" s="22">
        <f t="shared" si="29"/>
        <v>0</v>
      </c>
      <c r="J226" s="46">
        <f>+IFR!AD226</f>
        <v>0</v>
      </c>
      <c r="K226" s="14">
        <f t="shared" si="30"/>
        <v>0.95</v>
      </c>
      <c r="L226" s="22">
        <f t="shared" si="34"/>
        <v>0</v>
      </c>
      <c r="M226" s="14">
        <v>1</v>
      </c>
      <c r="N226" s="14">
        <v>1</v>
      </c>
      <c r="P226" s="22">
        <f t="shared" si="35"/>
        <v>0</v>
      </c>
      <c r="R226" s="45">
        <f t="shared" si="31"/>
        <v>0</v>
      </c>
      <c r="T226" s="5">
        <f>+R226*(assessment!$J$271*assessment!$E$3)</f>
        <v>0</v>
      </c>
      <c r="V226" s="46">
        <f>+T226/payroll!F226</f>
        <v>0</v>
      </c>
      <c r="X226" s="5">
        <f>IF(V226&lt;$X$2,T226, +payroll!F226 * $X$2)</f>
        <v>0</v>
      </c>
      <c r="Z226" s="5">
        <f t="shared" si="32"/>
        <v>0</v>
      </c>
      <c r="AB226" s="42" t="e">
        <f t="shared" si="33"/>
        <v>#DIV/0!</v>
      </c>
    </row>
    <row r="227" spans="1:28" outlineLevel="1">
      <c r="A227" t="s">
        <v>373</v>
      </c>
      <c r="B227" t="s">
        <v>374</v>
      </c>
      <c r="D227" s="34">
        <v>0</v>
      </c>
      <c r="E227" s="34">
        <v>0</v>
      </c>
      <c r="F227" s="34">
        <v>0</v>
      </c>
      <c r="G227">
        <f t="shared" ref="G227:G260" si="36">SUM(D227:F227)</f>
        <v>0</v>
      </c>
      <c r="I227" s="22">
        <f t="shared" si="29"/>
        <v>0</v>
      </c>
      <c r="J227" s="46">
        <f>+IFR!AD227</f>
        <v>0</v>
      </c>
      <c r="K227" s="14">
        <f t="shared" si="30"/>
        <v>0.95</v>
      </c>
      <c r="L227" s="22">
        <f t="shared" si="34"/>
        <v>0</v>
      </c>
      <c r="M227" s="14">
        <v>1</v>
      </c>
      <c r="N227" s="14">
        <v>1</v>
      </c>
      <c r="P227" s="22">
        <f t="shared" si="35"/>
        <v>0</v>
      </c>
      <c r="R227" s="45">
        <f t="shared" si="31"/>
        <v>0</v>
      </c>
      <c r="T227" s="5">
        <f>+R227*(assessment!$J$271*assessment!$E$3)</f>
        <v>0</v>
      </c>
      <c r="V227" s="46">
        <f>+T227/payroll!F227</f>
        <v>0</v>
      </c>
      <c r="X227" s="5">
        <f>IF(V227&lt;$X$2,T227, +payroll!F227 * $X$2)</f>
        <v>0</v>
      </c>
      <c r="Z227" s="5">
        <f t="shared" si="32"/>
        <v>0</v>
      </c>
      <c r="AB227" s="42" t="e">
        <f t="shared" si="33"/>
        <v>#DIV/0!</v>
      </c>
    </row>
    <row r="228" spans="1:28" outlineLevel="1">
      <c r="A228" t="s">
        <v>506</v>
      </c>
      <c r="B228" t="s">
        <v>507</v>
      </c>
      <c r="D228" s="34">
        <v>0</v>
      </c>
      <c r="E228" s="34">
        <v>0</v>
      </c>
      <c r="F228" s="34">
        <v>0</v>
      </c>
      <c r="G228">
        <f>SUM(D228:F228)</f>
        <v>0</v>
      </c>
      <c r="I228" s="22">
        <f>AVERAGE(D228:F228)</f>
        <v>0</v>
      </c>
      <c r="J228" s="46">
        <f>+IFR!AD228</f>
        <v>0</v>
      </c>
      <c r="K228" s="14">
        <f t="shared" si="30"/>
        <v>0.95</v>
      </c>
      <c r="L228" s="22">
        <f t="shared" si="34"/>
        <v>0</v>
      </c>
      <c r="M228" s="14">
        <v>1</v>
      </c>
      <c r="N228" s="14">
        <v>1</v>
      </c>
      <c r="P228" s="22">
        <f t="shared" si="35"/>
        <v>0</v>
      </c>
      <c r="R228" s="45">
        <f t="shared" si="31"/>
        <v>0</v>
      </c>
      <c r="T228" s="5">
        <f>+R228*(assessment!$J$271*assessment!$E$3)</f>
        <v>0</v>
      </c>
      <c r="V228" s="46">
        <f>+T228/payroll!F228</f>
        <v>0</v>
      </c>
      <c r="X228" s="5">
        <f>IF(V228&lt;$X$2,T228, +payroll!F228 * $X$2)</f>
        <v>0</v>
      </c>
      <c r="Z228" s="5">
        <f t="shared" si="32"/>
        <v>0</v>
      </c>
      <c r="AB228" s="42" t="e">
        <f t="shared" si="33"/>
        <v>#DIV/0!</v>
      </c>
    </row>
    <row r="229" spans="1:28" outlineLevel="1">
      <c r="A229" t="s">
        <v>375</v>
      </c>
      <c r="B229" t="s">
        <v>376</v>
      </c>
      <c r="D229" s="34">
        <v>2</v>
      </c>
      <c r="E229" s="34">
        <v>0</v>
      </c>
      <c r="F229" s="34">
        <v>2</v>
      </c>
      <c r="G229">
        <f t="shared" si="36"/>
        <v>4</v>
      </c>
      <c r="I229" s="22">
        <f t="shared" ref="I229:I260" si="37">AVERAGE(D229:F229)</f>
        <v>1.3333333333333333</v>
      </c>
      <c r="J229" s="46">
        <f>+IFR!AD229</f>
        <v>1.3333333333333334E-2</v>
      </c>
      <c r="K229" s="14">
        <f t="shared" si="30"/>
        <v>0.95</v>
      </c>
      <c r="L229" s="22">
        <f t="shared" si="34"/>
        <v>1.2666666666666666</v>
      </c>
      <c r="M229" s="14">
        <v>1</v>
      </c>
      <c r="N229" s="14">
        <v>1</v>
      </c>
      <c r="P229" s="22">
        <f t="shared" si="35"/>
        <v>1.2666666666666666</v>
      </c>
      <c r="R229" s="45">
        <f t="shared" si="31"/>
        <v>2.0550649238273985E-4</v>
      </c>
      <c r="T229" s="5">
        <f>+R229*(assessment!$J$271*assessment!$E$3)</f>
        <v>1586.8875646939864</v>
      </c>
      <c r="V229" s="46">
        <f>+T229/payroll!F229</f>
        <v>1.9680650383801551E-3</v>
      </c>
      <c r="X229" s="5">
        <f>IF(V229&lt;$X$2,T229, +payroll!F229 * $X$2)</f>
        <v>1586.8875646939864</v>
      </c>
      <c r="Z229" s="5">
        <f t="shared" si="32"/>
        <v>0</v>
      </c>
      <c r="AB229" s="42">
        <f t="shared" si="33"/>
        <v>1</v>
      </c>
    </row>
    <row r="230" spans="1:28" outlineLevel="1">
      <c r="A230" t="s">
        <v>377</v>
      </c>
      <c r="B230" t="s">
        <v>378</v>
      </c>
      <c r="D230" s="34">
        <v>1</v>
      </c>
      <c r="E230" s="34">
        <v>0</v>
      </c>
      <c r="F230" s="34">
        <v>0</v>
      </c>
      <c r="G230">
        <f t="shared" si="36"/>
        <v>1</v>
      </c>
      <c r="I230" s="22">
        <f t="shared" si="37"/>
        <v>0.33333333333333331</v>
      </c>
      <c r="J230" s="46">
        <f>+IFR!AD230</f>
        <v>1.6666666666666668E-3</v>
      </c>
      <c r="K230" s="14">
        <f t="shared" si="30"/>
        <v>0.95</v>
      </c>
      <c r="L230" s="22">
        <f t="shared" si="34"/>
        <v>0.31666666666666665</v>
      </c>
      <c r="M230" s="14">
        <v>1</v>
      </c>
      <c r="N230" s="14">
        <v>1</v>
      </c>
      <c r="P230" s="22">
        <f t="shared" si="35"/>
        <v>0.31666666666666665</v>
      </c>
      <c r="R230" s="45">
        <f t="shared" si="31"/>
        <v>5.1376623095684963E-5</v>
      </c>
      <c r="T230" s="5">
        <f>+R230*(assessment!$J$271*assessment!$E$3)</f>
        <v>396.7218911734966</v>
      </c>
      <c r="V230" s="46">
        <f>+T230/payroll!F230</f>
        <v>4.6763730886807995E-4</v>
      </c>
      <c r="X230" s="5">
        <f>IF(V230&lt;$X$2,T230, +payroll!F230 * $X$2)</f>
        <v>396.7218911734966</v>
      </c>
      <c r="Z230" s="5">
        <f t="shared" si="32"/>
        <v>0</v>
      </c>
      <c r="AB230" s="42">
        <f t="shared" si="33"/>
        <v>1</v>
      </c>
    </row>
    <row r="231" spans="1:28" outlineLevel="1">
      <c r="A231" t="s">
        <v>379</v>
      </c>
      <c r="B231" t="s">
        <v>380</v>
      </c>
      <c r="D231" s="34">
        <v>1</v>
      </c>
      <c r="E231" s="34">
        <v>1</v>
      </c>
      <c r="F231" s="34">
        <v>0</v>
      </c>
      <c r="G231">
        <f t="shared" si="36"/>
        <v>2</v>
      </c>
      <c r="I231" s="22">
        <f t="shared" si="37"/>
        <v>0.66666666666666663</v>
      </c>
      <c r="J231" s="46">
        <f>+IFR!AD231</f>
        <v>5.0000000000000001E-3</v>
      </c>
      <c r="K231" s="14">
        <f t="shared" si="30"/>
        <v>0.95</v>
      </c>
      <c r="L231" s="22">
        <f t="shared" si="34"/>
        <v>0.6333333333333333</v>
      </c>
      <c r="M231" s="14">
        <v>1</v>
      </c>
      <c r="N231" s="14">
        <v>1</v>
      </c>
      <c r="P231" s="22">
        <f t="shared" si="35"/>
        <v>0.6333333333333333</v>
      </c>
      <c r="R231" s="45">
        <f t="shared" si="31"/>
        <v>1.0275324619136993E-4</v>
      </c>
      <c r="T231" s="5">
        <f>+R231*(assessment!$J$271*assessment!$E$3)</f>
        <v>793.4437823469932</v>
      </c>
      <c r="V231" s="46">
        <f>+T231/payroll!F231</f>
        <v>2.5006656781654391E-4</v>
      </c>
      <c r="X231" s="5">
        <f>IF(V231&lt;$X$2,T231, +payroll!F231 * $X$2)</f>
        <v>793.4437823469932</v>
      </c>
      <c r="Z231" s="5">
        <f t="shared" si="32"/>
        <v>0</v>
      </c>
      <c r="AB231" s="42">
        <f t="shared" si="33"/>
        <v>1</v>
      </c>
    </row>
    <row r="232" spans="1:28" s="42" customFormat="1" outlineLevel="1">
      <c r="A232" s="44" t="s">
        <v>560</v>
      </c>
      <c r="B232" s="44" t="s">
        <v>561</v>
      </c>
      <c r="D232" s="34">
        <v>0</v>
      </c>
      <c r="E232" s="34">
        <v>0</v>
      </c>
      <c r="F232" s="34">
        <v>0</v>
      </c>
      <c r="G232" s="42">
        <f t="shared" si="36"/>
        <v>0</v>
      </c>
      <c r="I232" s="22">
        <f t="shared" si="37"/>
        <v>0</v>
      </c>
      <c r="J232" s="46">
        <f>+IFR!AD232</f>
        <v>0</v>
      </c>
      <c r="K232" s="14">
        <f t="shared" si="30"/>
        <v>0.95</v>
      </c>
      <c r="L232" s="22">
        <f t="shared" si="34"/>
        <v>0</v>
      </c>
      <c r="M232" s="14">
        <v>1</v>
      </c>
      <c r="N232" s="14"/>
      <c r="P232" s="22">
        <f t="shared" si="35"/>
        <v>0</v>
      </c>
      <c r="R232" s="45">
        <f t="shared" si="31"/>
        <v>0</v>
      </c>
      <c r="T232" s="5">
        <f>+R232*(assessment!$J$271*assessment!$E$3)</f>
        <v>0</v>
      </c>
      <c r="V232" s="46">
        <f>+T232/payroll!F232</f>
        <v>0</v>
      </c>
      <c r="X232" s="5">
        <f>IF(V232&lt;$X$2,T232, +payroll!F232 * $X$2)</f>
        <v>0</v>
      </c>
      <c r="Z232" s="5">
        <f t="shared" si="32"/>
        <v>0</v>
      </c>
      <c r="AB232" s="42" t="e">
        <f t="shared" si="33"/>
        <v>#DIV/0!</v>
      </c>
    </row>
    <row r="233" spans="1:28" outlineLevel="1">
      <c r="A233" t="s">
        <v>381</v>
      </c>
      <c r="B233" t="s">
        <v>382</v>
      </c>
      <c r="D233" s="34">
        <v>0</v>
      </c>
      <c r="E233" s="34">
        <v>1</v>
      </c>
      <c r="F233" s="34">
        <v>0</v>
      </c>
      <c r="G233">
        <f t="shared" si="36"/>
        <v>1</v>
      </c>
      <c r="I233" s="22">
        <f t="shared" si="37"/>
        <v>0.33333333333333331</v>
      </c>
      <c r="J233" s="46">
        <f>+IFR!AD233</f>
        <v>3.3333333333333335E-3</v>
      </c>
      <c r="K233" s="14">
        <f t="shared" si="30"/>
        <v>0.95</v>
      </c>
      <c r="L233" s="22">
        <f t="shared" si="34"/>
        <v>0.31666666666666665</v>
      </c>
      <c r="M233" s="14">
        <v>1</v>
      </c>
      <c r="N233" s="14">
        <v>1</v>
      </c>
      <c r="P233" s="22">
        <f t="shared" si="35"/>
        <v>0.31666666666666665</v>
      </c>
      <c r="R233" s="45">
        <f t="shared" si="31"/>
        <v>5.1376623095684963E-5</v>
      </c>
      <c r="T233" s="5">
        <f>+R233*(assessment!$J$271*assessment!$E$3)</f>
        <v>396.7218911734966</v>
      </c>
      <c r="V233" s="46">
        <f>+T233/payroll!F233</f>
        <v>8.3508199247975831E-4</v>
      </c>
      <c r="X233" s="5">
        <f>IF(V233&lt;$X$2,T233, +payroll!F233 * $X$2)</f>
        <v>396.7218911734966</v>
      </c>
      <c r="Z233" s="5">
        <f t="shared" si="32"/>
        <v>0</v>
      </c>
      <c r="AB233" s="42">
        <f t="shared" si="33"/>
        <v>1</v>
      </c>
    </row>
    <row r="234" spans="1:28" outlineLevel="1">
      <c r="A234" t="s">
        <v>383</v>
      </c>
      <c r="B234" t="s">
        <v>384</v>
      </c>
      <c r="D234" s="34">
        <v>0</v>
      </c>
      <c r="E234" s="34">
        <v>0</v>
      </c>
      <c r="F234" s="34">
        <v>0</v>
      </c>
      <c r="G234">
        <f t="shared" si="36"/>
        <v>0</v>
      </c>
      <c r="I234" s="22">
        <f t="shared" si="37"/>
        <v>0</v>
      </c>
      <c r="J234" s="46">
        <f>+IFR!AD234</f>
        <v>0</v>
      </c>
      <c r="K234" s="14">
        <f t="shared" si="30"/>
        <v>0.95</v>
      </c>
      <c r="L234" s="22">
        <f t="shared" si="34"/>
        <v>0</v>
      </c>
      <c r="M234" s="14">
        <v>1</v>
      </c>
      <c r="N234" s="14">
        <v>1</v>
      </c>
      <c r="P234" s="22">
        <f t="shared" si="35"/>
        <v>0</v>
      </c>
      <c r="R234" s="45">
        <f t="shared" si="31"/>
        <v>0</v>
      </c>
      <c r="T234" s="5">
        <f>+R234*(assessment!$J$271*assessment!$E$3)</f>
        <v>0</v>
      </c>
      <c r="V234" s="46">
        <f>+T234/payroll!F234</f>
        <v>0</v>
      </c>
      <c r="X234" s="5">
        <f>IF(V234&lt;$X$2,T234, +payroll!F234 * $X$2)</f>
        <v>0</v>
      </c>
      <c r="Z234" s="5">
        <f t="shared" si="32"/>
        <v>0</v>
      </c>
      <c r="AB234" s="42" t="e">
        <f t="shared" si="33"/>
        <v>#DIV/0!</v>
      </c>
    </row>
    <row r="235" spans="1:28" outlineLevel="1">
      <c r="A235" t="s">
        <v>385</v>
      </c>
      <c r="B235" t="s">
        <v>386</v>
      </c>
      <c r="D235" s="34">
        <v>0</v>
      </c>
      <c r="E235" s="34">
        <v>0</v>
      </c>
      <c r="F235" s="34">
        <v>0</v>
      </c>
      <c r="G235">
        <f t="shared" si="36"/>
        <v>0</v>
      </c>
      <c r="I235" s="22">
        <f t="shared" si="37"/>
        <v>0</v>
      </c>
      <c r="J235" s="46">
        <f>+IFR!AD235</f>
        <v>0</v>
      </c>
      <c r="K235" s="14">
        <f t="shared" si="30"/>
        <v>0.95</v>
      </c>
      <c r="L235" s="22">
        <f t="shared" si="34"/>
        <v>0</v>
      </c>
      <c r="M235" s="14">
        <v>1</v>
      </c>
      <c r="N235" s="14">
        <v>1</v>
      </c>
      <c r="P235" s="22">
        <f t="shared" si="35"/>
        <v>0</v>
      </c>
      <c r="R235" s="45">
        <f t="shared" si="31"/>
        <v>0</v>
      </c>
      <c r="T235" s="5">
        <f>+R235*(assessment!$J$271*assessment!$E$3)</f>
        <v>0</v>
      </c>
      <c r="V235" s="46">
        <f>+T235/payroll!F235</f>
        <v>0</v>
      </c>
      <c r="X235" s="5">
        <f>IF(V235&lt;$X$2,T235, +payroll!F235 * $X$2)</f>
        <v>0</v>
      </c>
      <c r="Z235" s="5">
        <f t="shared" si="32"/>
        <v>0</v>
      </c>
      <c r="AB235" s="42" t="e">
        <f t="shared" si="33"/>
        <v>#DIV/0!</v>
      </c>
    </row>
    <row r="236" spans="1:28" outlineLevel="1">
      <c r="A236" t="s">
        <v>387</v>
      </c>
      <c r="B236" t="s">
        <v>388</v>
      </c>
      <c r="D236" s="34">
        <v>3</v>
      </c>
      <c r="E236" s="34">
        <v>1</v>
      </c>
      <c r="F236" s="34">
        <v>5</v>
      </c>
      <c r="G236">
        <f t="shared" si="36"/>
        <v>9</v>
      </c>
      <c r="I236" s="22">
        <f t="shared" si="37"/>
        <v>3</v>
      </c>
      <c r="J236" s="46">
        <f>+IFR!AD236</f>
        <v>3.3333333333333333E-2</v>
      </c>
      <c r="K236" s="14">
        <f t="shared" si="30"/>
        <v>0.95</v>
      </c>
      <c r="L236" s="22">
        <f t="shared" si="34"/>
        <v>2.8499999999999996</v>
      </c>
      <c r="M236" s="14">
        <v>1</v>
      </c>
      <c r="N236" s="14">
        <v>1</v>
      </c>
      <c r="P236" s="22">
        <f t="shared" si="35"/>
        <v>2.8499999999999996</v>
      </c>
      <c r="R236" s="45">
        <f t="shared" si="31"/>
        <v>4.6238960786116462E-4</v>
      </c>
      <c r="T236" s="5">
        <f>+R236*(assessment!$J$271*assessment!$E$3)</f>
        <v>3570.4970205614686</v>
      </c>
      <c r="V236" s="46">
        <f>+T236/payroll!F236</f>
        <v>1.635693608778536E-3</v>
      </c>
      <c r="X236" s="5">
        <f>IF(V236&lt;$X$2,T236, +payroll!F236 * $X$2)</f>
        <v>3570.4970205614686</v>
      </c>
      <c r="Z236" s="5">
        <f t="shared" si="32"/>
        <v>0</v>
      </c>
      <c r="AB236" s="42">
        <f t="shared" si="33"/>
        <v>1</v>
      </c>
    </row>
    <row r="237" spans="1:28" outlineLevel="1">
      <c r="A237" t="s">
        <v>389</v>
      </c>
      <c r="B237" t="s">
        <v>390</v>
      </c>
      <c r="D237" s="34">
        <v>0</v>
      </c>
      <c r="E237" s="34">
        <v>0</v>
      </c>
      <c r="F237" s="34">
        <v>0</v>
      </c>
      <c r="G237">
        <f t="shared" si="36"/>
        <v>0</v>
      </c>
      <c r="I237" s="22">
        <f t="shared" si="37"/>
        <v>0</v>
      </c>
      <c r="J237" s="46">
        <f>+IFR!AD237</f>
        <v>0</v>
      </c>
      <c r="K237" s="14">
        <f t="shared" si="30"/>
        <v>0.95</v>
      </c>
      <c r="L237" s="22">
        <f t="shared" si="34"/>
        <v>0</v>
      </c>
      <c r="M237" s="14">
        <v>1</v>
      </c>
      <c r="N237" s="14">
        <v>1</v>
      </c>
      <c r="P237" s="22">
        <f t="shared" si="35"/>
        <v>0</v>
      </c>
      <c r="R237" s="45">
        <f t="shared" si="31"/>
        <v>0</v>
      </c>
      <c r="T237" s="5">
        <f>+R237*(assessment!$J$271*assessment!$E$3)</f>
        <v>0</v>
      </c>
      <c r="V237" s="46">
        <f>+T237/payroll!F237</f>
        <v>0</v>
      </c>
      <c r="X237" s="5">
        <f>IF(V237&lt;$X$2,T237, +payroll!F237 * $X$2)</f>
        <v>0</v>
      </c>
      <c r="Z237" s="5">
        <f t="shared" si="32"/>
        <v>0</v>
      </c>
      <c r="AB237" s="42" t="e">
        <f t="shared" si="33"/>
        <v>#DIV/0!</v>
      </c>
    </row>
    <row r="238" spans="1:28" outlineLevel="1">
      <c r="A238" t="s">
        <v>391</v>
      </c>
      <c r="B238" t="s">
        <v>392</v>
      </c>
      <c r="D238" s="34">
        <v>0</v>
      </c>
      <c r="E238" s="34">
        <v>3</v>
      </c>
      <c r="F238" s="34">
        <v>1</v>
      </c>
      <c r="G238">
        <f t="shared" si="36"/>
        <v>4</v>
      </c>
      <c r="I238" s="22">
        <f t="shared" si="37"/>
        <v>1.3333333333333333</v>
      </c>
      <c r="J238" s="46">
        <f>+IFR!AD238</f>
        <v>1.4999999999999999E-2</v>
      </c>
      <c r="K238" s="14">
        <f t="shared" si="30"/>
        <v>0.95</v>
      </c>
      <c r="L238" s="22">
        <f t="shared" si="34"/>
        <v>1.2666666666666666</v>
      </c>
      <c r="M238" s="14">
        <v>1</v>
      </c>
      <c r="N238" s="14">
        <v>1</v>
      </c>
      <c r="P238" s="22">
        <f t="shared" si="35"/>
        <v>1.2666666666666666</v>
      </c>
      <c r="R238" s="45">
        <f t="shared" si="31"/>
        <v>2.0550649238273985E-4</v>
      </c>
      <c r="T238" s="5">
        <f>+R238*(assessment!$J$271*assessment!$E$3)</f>
        <v>1586.8875646939864</v>
      </c>
      <c r="V238" s="46">
        <f>+T238/payroll!F238</f>
        <v>7.3734555456013505E-4</v>
      </c>
      <c r="X238" s="5">
        <f>IF(V238&lt;$X$2,T238, +payroll!F238 * $X$2)</f>
        <v>1586.8875646939864</v>
      </c>
      <c r="Z238" s="5">
        <f t="shared" si="32"/>
        <v>0</v>
      </c>
      <c r="AB238" s="42">
        <f t="shared" si="33"/>
        <v>1</v>
      </c>
    </row>
    <row r="239" spans="1:28" outlineLevel="1">
      <c r="A239" t="s">
        <v>393</v>
      </c>
      <c r="B239" t="s">
        <v>394</v>
      </c>
      <c r="D239" s="34">
        <v>0</v>
      </c>
      <c r="E239" s="34">
        <v>1</v>
      </c>
      <c r="F239" s="34">
        <v>1</v>
      </c>
      <c r="G239">
        <f t="shared" si="36"/>
        <v>2</v>
      </c>
      <c r="I239" s="22">
        <f t="shared" si="37"/>
        <v>0.66666666666666663</v>
      </c>
      <c r="J239" s="46">
        <f>+IFR!AD239</f>
        <v>8.3333333333333332E-3</v>
      </c>
      <c r="K239" s="14">
        <f t="shared" si="30"/>
        <v>0.95</v>
      </c>
      <c r="L239" s="22">
        <f t="shared" si="34"/>
        <v>0.6333333333333333</v>
      </c>
      <c r="M239" s="14">
        <v>1</v>
      </c>
      <c r="N239" s="14">
        <v>1</v>
      </c>
      <c r="P239" s="22">
        <f t="shared" si="35"/>
        <v>0.6333333333333333</v>
      </c>
      <c r="R239" s="45">
        <f t="shared" si="31"/>
        <v>1.0275324619136993E-4</v>
      </c>
      <c r="T239" s="5">
        <f>+R239*(assessment!$J$271*assessment!$E$3)</f>
        <v>793.4437823469932</v>
      </c>
      <c r="V239" s="46">
        <f>+T239/payroll!F239</f>
        <v>7.7586887840454667E-4</v>
      </c>
      <c r="X239" s="5">
        <f>IF(V239&lt;$X$2,T239, +payroll!F239 * $X$2)</f>
        <v>793.4437823469932</v>
      </c>
      <c r="Z239" s="5">
        <f t="shared" si="32"/>
        <v>0</v>
      </c>
      <c r="AB239" s="42">
        <f t="shared" si="33"/>
        <v>1</v>
      </c>
    </row>
    <row r="240" spans="1:28" outlineLevel="1">
      <c r="A240" t="s">
        <v>395</v>
      </c>
      <c r="B240" t="s">
        <v>396</v>
      </c>
      <c r="D240" s="34">
        <v>6</v>
      </c>
      <c r="E240" s="34">
        <v>5</v>
      </c>
      <c r="F240" s="34">
        <v>8</v>
      </c>
      <c r="G240">
        <f t="shared" si="36"/>
        <v>19</v>
      </c>
      <c r="I240" s="22">
        <f t="shared" si="37"/>
        <v>6.333333333333333</v>
      </c>
      <c r="J240" s="46">
        <f>+IFR!AD240</f>
        <v>2.0157503315398052E-2</v>
      </c>
      <c r="K240" s="14">
        <f t="shared" si="30"/>
        <v>0.95</v>
      </c>
      <c r="L240" s="22">
        <f t="shared" si="34"/>
        <v>6.0166666666666657</v>
      </c>
      <c r="M240" s="14">
        <v>1</v>
      </c>
      <c r="N240" s="14">
        <v>1</v>
      </c>
      <c r="P240" s="22">
        <f t="shared" si="35"/>
        <v>6.0166666666666657</v>
      </c>
      <c r="R240" s="45">
        <f t="shared" si="31"/>
        <v>9.7615583881801422E-4</v>
      </c>
      <c r="T240" s="5">
        <f>+R240*(assessment!$J$271*assessment!$E$3)</f>
        <v>7537.7159322964344</v>
      </c>
      <c r="V240" s="46">
        <f>+T240/payroll!F240</f>
        <v>4.6874878393211064E-4</v>
      </c>
      <c r="X240" s="5">
        <f>IF(V240&lt;$X$2,T240, +payroll!F240 * $X$2)</f>
        <v>7537.7159322964344</v>
      </c>
      <c r="Z240" s="5">
        <f t="shared" si="32"/>
        <v>0</v>
      </c>
      <c r="AB240" s="42">
        <f t="shared" si="33"/>
        <v>1</v>
      </c>
    </row>
    <row r="241" spans="1:28" outlineLevel="1">
      <c r="A241" t="s">
        <v>397</v>
      </c>
      <c r="B241" t="s">
        <v>398</v>
      </c>
      <c r="D241" s="34">
        <v>0</v>
      </c>
      <c r="E241" s="34">
        <v>0</v>
      </c>
      <c r="F241" s="34">
        <v>0</v>
      </c>
      <c r="G241">
        <f t="shared" si="36"/>
        <v>0</v>
      </c>
      <c r="I241" s="22">
        <f t="shared" si="37"/>
        <v>0</v>
      </c>
      <c r="J241" s="46">
        <f>+IFR!AD241</f>
        <v>0</v>
      </c>
      <c r="K241" s="14">
        <f t="shared" si="30"/>
        <v>0.95</v>
      </c>
      <c r="L241" s="22">
        <f t="shared" si="34"/>
        <v>0</v>
      </c>
      <c r="M241" s="14">
        <v>1</v>
      </c>
      <c r="N241" s="14">
        <v>1</v>
      </c>
      <c r="P241" s="22">
        <f t="shared" si="35"/>
        <v>0</v>
      </c>
      <c r="R241" s="45">
        <f t="shared" si="31"/>
        <v>0</v>
      </c>
      <c r="T241" s="5">
        <f>+R241*(assessment!$J$271*assessment!$E$3)</f>
        <v>0</v>
      </c>
      <c r="V241" s="46">
        <f>+T241/payroll!F241</f>
        <v>0</v>
      </c>
      <c r="X241" s="5">
        <f>IF(V241&lt;$X$2,T241, +payroll!F241 * $X$2)</f>
        <v>0</v>
      </c>
      <c r="Z241" s="5">
        <f t="shared" si="32"/>
        <v>0</v>
      </c>
      <c r="AB241" s="42" t="e">
        <f t="shared" si="33"/>
        <v>#DIV/0!</v>
      </c>
    </row>
    <row r="242" spans="1:28" outlineLevel="1">
      <c r="A242" t="s">
        <v>399</v>
      </c>
      <c r="B242" t="s">
        <v>400</v>
      </c>
      <c r="D242" s="34">
        <v>0</v>
      </c>
      <c r="E242" s="34">
        <v>0</v>
      </c>
      <c r="F242" s="34">
        <v>1</v>
      </c>
      <c r="G242">
        <f t="shared" si="36"/>
        <v>1</v>
      </c>
      <c r="I242" s="22">
        <f t="shared" si="37"/>
        <v>0.33333333333333331</v>
      </c>
      <c r="J242" s="46">
        <f>+IFR!AD242</f>
        <v>5.0000000000000001E-3</v>
      </c>
      <c r="K242" s="14">
        <f t="shared" si="30"/>
        <v>0.95</v>
      </c>
      <c r="L242" s="22">
        <f t="shared" si="34"/>
        <v>0.31666666666666665</v>
      </c>
      <c r="M242" s="14">
        <v>1</v>
      </c>
      <c r="N242" s="14">
        <v>1</v>
      </c>
      <c r="P242" s="22">
        <f t="shared" si="35"/>
        <v>0.31666666666666665</v>
      </c>
      <c r="R242" s="45">
        <f t="shared" si="31"/>
        <v>5.1376623095684963E-5</v>
      </c>
      <c r="T242" s="5">
        <f>+R242*(assessment!$J$271*assessment!$E$3)</f>
        <v>396.7218911734966</v>
      </c>
      <c r="V242" s="46">
        <f>+T242/payroll!F242</f>
        <v>4.2973085551646352E-4</v>
      </c>
      <c r="X242" s="5">
        <f>IF(V242&lt;$X$2,T242, +payroll!F242 * $X$2)</f>
        <v>396.7218911734966</v>
      </c>
      <c r="Z242" s="5">
        <f t="shared" si="32"/>
        <v>0</v>
      </c>
      <c r="AB242" s="42">
        <f t="shared" si="33"/>
        <v>1</v>
      </c>
    </row>
    <row r="243" spans="1:28" outlineLevel="1">
      <c r="A243" t="s">
        <v>401</v>
      </c>
      <c r="B243" t="s">
        <v>402</v>
      </c>
      <c r="D243" s="34">
        <v>6</v>
      </c>
      <c r="E243" s="34">
        <v>9</v>
      </c>
      <c r="F243" s="34">
        <v>6</v>
      </c>
      <c r="G243">
        <f t="shared" si="36"/>
        <v>21</v>
      </c>
      <c r="I243" s="22">
        <f t="shared" si="37"/>
        <v>7</v>
      </c>
      <c r="J243" s="46">
        <f>+IFR!AD243</f>
        <v>3.8397333736607607E-2</v>
      </c>
      <c r="K243" s="14">
        <f t="shared" si="30"/>
        <v>1</v>
      </c>
      <c r="L243" s="22">
        <f t="shared" si="34"/>
        <v>7</v>
      </c>
      <c r="M243" s="14">
        <v>1</v>
      </c>
      <c r="N243" s="14">
        <v>1</v>
      </c>
      <c r="P243" s="22">
        <f t="shared" si="35"/>
        <v>7</v>
      </c>
      <c r="R243" s="45">
        <f t="shared" si="31"/>
        <v>1.1356937736940887E-3</v>
      </c>
      <c r="T243" s="5">
        <f>+R243*(assessment!$J$271*assessment!$E$3)</f>
        <v>8769.6418048878204</v>
      </c>
      <c r="V243" s="46">
        <f>+T243/payroll!F243</f>
        <v>1.4742289775645607E-3</v>
      </c>
      <c r="X243" s="5">
        <f>IF(V243&lt;$X$2,T243, +payroll!F243 * $X$2)</f>
        <v>8769.6418048878204</v>
      </c>
      <c r="Z243" s="5">
        <f t="shared" si="32"/>
        <v>0</v>
      </c>
      <c r="AB243" s="42">
        <f t="shared" si="33"/>
        <v>1</v>
      </c>
    </row>
    <row r="244" spans="1:28" outlineLevel="1">
      <c r="A244" t="s">
        <v>403</v>
      </c>
      <c r="B244" t="s">
        <v>404</v>
      </c>
      <c r="D244" s="34">
        <v>2</v>
      </c>
      <c r="E244" s="34">
        <v>0</v>
      </c>
      <c r="F244" s="34">
        <v>0</v>
      </c>
      <c r="G244">
        <f t="shared" si="36"/>
        <v>2</v>
      </c>
      <c r="I244" s="22">
        <f t="shared" si="37"/>
        <v>0.66666666666666663</v>
      </c>
      <c r="J244" s="46">
        <f>+IFR!AD244</f>
        <v>1.2795905310300703E-3</v>
      </c>
      <c r="K244" s="14">
        <f t="shared" si="30"/>
        <v>0.95</v>
      </c>
      <c r="L244" s="22">
        <f t="shared" si="34"/>
        <v>0.6333333333333333</v>
      </c>
      <c r="M244" s="14">
        <v>1</v>
      </c>
      <c r="N244" s="14">
        <v>1</v>
      </c>
      <c r="P244" s="22">
        <f t="shared" si="35"/>
        <v>0.6333333333333333</v>
      </c>
      <c r="R244" s="45">
        <f t="shared" si="31"/>
        <v>1.0275324619136993E-4</v>
      </c>
      <c r="T244" s="5">
        <f>+R244*(assessment!$J$271*assessment!$E$3)</f>
        <v>793.4437823469932</v>
      </c>
      <c r="V244" s="46">
        <f>+T244/payroll!F244</f>
        <v>6.3021644396924498E-5</v>
      </c>
      <c r="X244" s="5">
        <f>IF(V244&lt;$X$2,T244, +payroll!F244 * $X$2)</f>
        <v>793.4437823469932</v>
      </c>
      <c r="Z244" s="5">
        <f t="shared" si="32"/>
        <v>0</v>
      </c>
      <c r="AB244" s="42">
        <f t="shared" si="33"/>
        <v>1</v>
      </c>
    </row>
    <row r="245" spans="1:28" outlineLevel="1">
      <c r="A245" t="s">
        <v>405</v>
      </c>
      <c r="B245" t="s">
        <v>406</v>
      </c>
      <c r="D245" s="34">
        <v>0</v>
      </c>
      <c r="E245" s="34">
        <v>0</v>
      </c>
      <c r="F245" s="34">
        <v>0</v>
      </c>
      <c r="G245">
        <f t="shared" si="36"/>
        <v>0</v>
      </c>
      <c r="I245" s="22">
        <f t="shared" si="37"/>
        <v>0</v>
      </c>
      <c r="J245" s="46">
        <f>+IFR!AD245</f>
        <v>0</v>
      </c>
      <c r="K245" s="14">
        <f t="shared" si="30"/>
        <v>0.95</v>
      </c>
      <c r="L245" s="22">
        <f t="shared" si="34"/>
        <v>0</v>
      </c>
      <c r="M245" s="14">
        <v>1</v>
      </c>
      <c r="N245" s="14">
        <v>1</v>
      </c>
      <c r="P245" s="22">
        <f t="shared" si="35"/>
        <v>0</v>
      </c>
      <c r="R245" s="45">
        <f t="shared" si="31"/>
        <v>0</v>
      </c>
      <c r="T245" s="5">
        <f>+R245*(assessment!$J$271*assessment!$E$3)</f>
        <v>0</v>
      </c>
      <c r="V245" s="46">
        <f>+T245/payroll!F245</f>
        <v>0</v>
      </c>
      <c r="X245" s="5">
        <f>IF(V245&lt;$X$2,T245, +payroll!F245 * $X$2)</f>
        <v>0</v>
      </c>
      <c r="Z245" s="5">
        <f t="shared" si="32"/>
        <v>0</v>
      </c>
      <c r="AB245" s="42" t="e">
        <f t="shared" si="33"/>
        <v>#DIV/0!</v>
      </c>
    </row>
    <row r="246" spans="1:28" outlineLevel="1">
      <c r="A246" t="s">
        <v>407</v>
      </c>
      <c r="B246" t="s">
        <v>408</v>
      </c>
      <c r="D246" s="34">
        <v>0</v>
      </c>
      <c r="E246" s="34">
        <v>0</v>
      </c>
      <c r="F246" s="34">
        <v>0</v>
      </c>
      <c r="G246">
        <f t="shared" si="36"/>
        <v>0</v>
      </c>
      <c r="I246" s="22">
        <f t="shared" si="37"/>
        <v>0</v>
      </c>
      <c r="J246" s="46">
        <f>+IFR!AD246</f>
        <v>0</v>
      </c>
      <c r="K246" s="14">
        <f t="shared" si="30"/>
        <v>0.95</v>
      </c>
      <c r="L246" s="22">
        <f t="shared" si="34"/>
        <v>0</v>
      </c>
      <c r="M246" s="14">
        <v>1</v>
      </c>
      <c r="N246" s="14">
        <v>1</v>
      </c>
      <c r="P246" s="22">
        <f t="shared" si="35"/>
        <v>0</v>
      </c>
      <c r="R246" s="45">
        <f t="shared" si="31"/>
        <v>0</v>
      </c>
      <c r="T246" s="5">
        <f>+R246*(assessment!$J$271*assessment!$E$3)</f>
        <v>0</v>
      </c>
      <c r="V246" s="46">
        <f>+T246/payroll!F246</f>
        <v>0</v>
      </c>
      <c r="X246" s="5">
        <f>IF(V246&lt;$X$2,T246, +payroll!F246 * $X$2)</f>
        <v>0</v>
      </c>
      <c r="Z246" s="5">
        <f t="shared" si="32"/>
        <v>0</v>
      </c>
      <c r="AB246" s="42" t="e">
        <f t="shared" si="33"/>
        <v>#DIV/0!</v>
      </c>
    </row>
    <row r="247" spans="1:28" outlineLevel="1">
      <c r="A247" t="s">
        <v>409</v>
      </c>
      <c r="B247" t="s">
        <v>410</v>
      </c>
      <c r="D247" s="34">
        <v>2</v>
      </c>
      <c r="E247" s="34">
        <v>2</v>
      </c>
      <c r="F247" s="34">
        <v>1</v>
      </c>
      <c r="G247">
        <f t="shared" si="36"/>
        <v>5</v>
      </c>
      <c r="I247" s="22">
        <f t="shared" si="37"/>
        <v>1.6666666666666667</v>
      </c>
      <c r="J247" s="46">
        <f>+IFR!AD247</f>
        <v>1.4999999999999999E-2</v>
      </c>
      <c r="K247" s="14">
        <f t="shared" si="30"/>
        <v>0.95</v>
      </c>
      <c r="L247" s="22">
        <f t="shared" si="34"/>
        <v>1.5833333333333333</v>
      </c>
      <c r="M247" s="14">
        <v>1</v>
      </c>
      <c r="N247" s="14">
        <v>1</v>
      </c>
      <c r="P247" s="22">
        <f t="shared" si="35"/>
        <v>1.5833333333333333</v>
      </c>
      <c r="R247" s="45">
        <f t="shared" si="31"/>
        <v>2.568831154784248E-4</v>
      </c>
      <c r="T247" s="5">
        <f>+R247*(assessment!$J$271*assessment!$E$3)</f>
        <v>1983.6094558674827</v>
      </c>
      <c r="V247" s="46">
        <f>+T247/payroll!F247</f>
        <v>1.0436983464540358E-3</v>
      </c>
      <c r="X247" s="5">
        <f>IF(V247&lt;$X$2,T247, +payroll!F247 * $X$2)</f>
        <v>1983.6094558674827</v>
      </c>
      <c r="Z247" s="5">
        <f t="shared" si="32"/>
        <v>0</v>
      </c>
      <c r="AB247" s="42">
        <f t="shared" si="33"/>
        <v>1</v>
      </c>
    </row>
    <row r="248" spans="1:28" outlineLevel="1">
      <c r="A248" t="s">
        <v>411</v>
      </c>
      <c r="B248" t="s">
        <v>412</v>
      </c>
      <c r="D248" s="34">
        <v>0</v>
      </c>
      <c r="E248" s="34">
        <v>0</v>
      </c>
      <c r="F248" s="34">
        <v>0</v>
      </c>
      <c r="G248">
        <f t="shared" si="36"/>
        <v>0</v>
      </c>
      <c r="I248" s="22">
        <f t="shared" si="37"/>
        <v>0</v>
      </c>
      <c r="J248" s="46">
        <f>+IFR!AD248</f>
        <v>0</v>
      </c>
      <c r="K248" s="14">
        <f t="shared" si="30"/>
        <v>0.95</v>
      </c>
      <c r="L248" s="22">
        <f t="shared" si="34"/>
        <v>0</v>
      </c>
      <c r="M248" s="14">
        <v>1</v>
      </c>
      <c r="N248" s="14">
        <v>1</v>
      </c>
      <c r="P248" s="22">
        <f t="shared" si="35"/>
        <v>0</v>
      </c>
      <c r="R248" s="45">
        <f t="shared" si="31"/>
        <v>0</v>
      </c>
      <c r="T248" s="5">
        <f>+R248*(assessment!$J$271*assessment!$E$3)</f>
        <v>0</v>
      </c>
      <c r="V248" s="46">
        <f>+T248/payroll!F248</f>
        <v>0</v>
      </c>
      <c r="X248" s="5">
        <f>IF(V248&lt;$X$2,T248, +payroll!F248 * $X$2)</f>
        <v>0</v>
      </c>
      <c r="Z248" s="5">
        <f t="shared" si="32"/>
        <v>0</v>
      </c>
      <c r="AB248" s="42" t="e">
        <f t="shared" si="33"/>
        <v>#DIV/0!</v>
      </c>
    </row>
    <row r="249" spans="1:28" outlineLevel="1">
      <c r="A249" t="s">
        <v>413</v>
      </c>
      <c r="B249" t="s">
        <v>414</v>
      </c>
      <c r="D249" s="34">
        <v>0</v>
      </c>
      <c r="E249" s="34">
        <v>0</v>
      </c>
      <c r="F249" s="34">
        <v>0</v>
      </c>
      <c r="G249">
        <f t="shared" si="36"/>
        <v>0</v>
      </c>
      <c r="I249" s="22">
        <f t="shared" si="37"/>
        <v>0</v>
      </c>
      <c r="J249" s="46">
        <f>+IFR!AD249</f>
        <v>0</v>
      </c>
      <c r="K249" s="14">
        <f t="shared" si="30"/>
        <v>0.95</v>
      </c>
      <c r="L249" s="22">
        <f t="shared" si="34"/>
        <v>0</v>
      </c>
      <c r="M249" s="14">
        <v>1</v>
      </c>
      <c r="N249" s="14">
        <v>1</v>
      </c>
      <c r="P249" s="22">
        <f t="shared" si="35"/>
        <v>0</v>
      </c>
      <c r="R249" s="45">
        <f t="shared" si="31"/>
        <v>0</v>
      </c>
      <c r="T249" s="5">
        <f>+R249*(assessment!$J$271*assessment!$E$3)</f>
        <v>0</v>
      </c>
      <c r="V249" s="46">
        <f>+T249/payroll!F249</f>
        <v>0</v>
      </c>
      <c r="X249" s="5">
        <f>IF(V249&lt;$X$2,T249, +payroll!F249 * $X$2)</f>
        <v>0</v>
      </c>
      <c r="Z249" s="5">
        <f t="shared" si="32"/>
        <v>0</v>
      </c>
      <c r="AB249" s="42" t="e">
        <f t="shared" si="33"/>
        <v>#DIV/0!</v>
      </c>
    </row>
    <row r="250" spans="1:28" outlineLevel="1">
      <c r="A250" t="s">
        <v>415</v>
      </c>
      <c r="B250" t="s">
        <v>416</v>
      </c>
      <c r="D250" s="34">
        <v>0</v>
      </c>
      <c r="E250" s="34">
        <v>1</v>
      </c>
      <c r="F250" s="34">
        <v>0</v>
      </c>
      <c r="G250">
        <f t="shared" si="36"/>
        <v>1</v>
      </c>
      <c r="I250" s="22">
        <f t="shared" si="37"/>
        <v>0.33333333333333331</v>
      </c>
      <c r="J250" s="46">
        <f>+IFR!AD250</f>
        <v>3.3333333333333335E-3</v>
      </c>
      <c r="K250" s="14">
        <f t="shared" si="30"/>
        <v>0.95</v>
      </c>
      <c r="L250" s="22">
        <f t="shared" si="34"/>
        <v>0.31666666666666665</v>
      </c>
      <c r="M250" s="14">
        <v>1</v>
      </c>
      <c r="N250" s="14">
        <v>1</v>
      </c>
      <c r="P250" s="22">
        <f t="shared" si="35"/>
        <v>0.31666666666666665</v>
      </c>
      <c r="R250" s="45">
        <f t="shared" si="31"/>
        <v>5.1376623095684963E-5</v>
      </c>
      <c r="T250" s="5">
        <f>+R250*(assessment!$J$271*assessment!$E$3)</f>
        <v>396.7218911734966</v>
      </c>
      <c r="V250" s="46">
        <f>+T250/payroll!F250</f>
        <v>1.5365893110854214E-4</v>
      </c>
      <c r="X250" s="5">
        <f>IF(V250&lt;$X$2,T250, +payroll!F250 * $X$2)</f>
        <v>396.7218911734966</v>
      </c>
      <c r="Z250" s="5">
        <f t="shared" si="32"/>
        <v>0</v>
      </c>
      <c r="AB250" s="42">
        <f t="shared" si="33"/>
        <v>1</v>
      </c>
    </row>
    <row r="251" spans="1:28" outlineLevel="1">
      <c r="A251" t="s">
        <v>417</v>
      </c>
      <c r="B251" t="s">
        <v>418</v>
      </c>
      <c r="D251" s="34">
        <v>0</v>
      </c>
      <c r="E251" s="34">
        <v>1</v>
      </c>
      <c r="F251" s="34">
        <v>0</v>
      </c>
      <c r="G251">
        <f t="shared" si="36"/>
        <v>1</v>
      </c>
      <c r="I251" s="22">
        <f t="shared" si="37"/>
        <v>0.33333333333333331</v>
      </c>
      <c r="J251" s="46">
        <f>+IFR!AD251</f>
        <v>3.3333333333333335E-3</v>
      </c>
      <c r="K251" s="14">
        <f t="shared" si="30"/>
        <v>0.95</v>
      </c>
      <c r="L251" s="22">
        <f t="shared" si="34"/>
        <v>0.31666666666666665</v>
      </c>
      <c r="M251" s="14">
        <v>1</v>
      </c>
      <c r="N251" s="14">
        <v>1</v>
      </c>
      <c r="P251" s="22">
        <f t="shared" si="35"/>
        <v>0.31666666666666665</v>
      </c>
      <c r="R251" s="45">
        <f t="shared" si="31"/>
        <v>5.1376623095684963E-5</v>
      </c>
      <c r="T251" s="5">
        <f>+R251*(assessment!$J$271*assessment!$E$3)</f>
        <v>396.7218911734966</v>
      </c>
      <c r="V251" s="46">
        <f>+T251/payroll!F251</f>
        <v>3.2818462701685952E-4</v>
      </c>
      <c r="X251" s="5">
        <f>IF(V251&lt;$X$2,T251, +payroll!F251 * $X$2)</f>
        <v>396.7218911734966</v>
      </c>
      <c r="Z251" s="5">
        <f t="shared" si="32"/>
        <v>0</v>
      </c>
      <c r="AB251" s="42">
        <f t="shared" si="33"/>
        <v>1</v>
      </c>
    </row>
    <row r="252" spans="1:28" outlineLevel="1">
      <c r="A252" t="s">
        <v>419</v>
      </c>
      <c r="B252" t="s">
        <v>420</v>
      </c>
      <c r="D252" s="34">
        <v>4</v>
      </c>
      <c r="E252" s="34">
        <v>1</v>
      </c>
      <c r="F252" s="34">
        <v>1</v>
      </c>
      <c r="G252">
        <f t="shared" si="36"/>
        <v>6</v>
      </c>
      <c r="I252" s="22">
        <f t="shared" si="37"/>
        <v>2</v>
      </c>
      <c r="J252" s="46">
        <f>+IFR!AD252</f>
        <v>1.4999999999999999E-2</v>
      </c>
      <c r="K252" s="14">
        <f t="shared" si="30"/>
        <v>0.95</v>
      </c>
      <c r="L252" s="22">
        <f t="shared" si="34"/>
        <v>1.9</v>
      </c>
      <c r="M252" s="14">
        <v>1</v>
      </c>
      <c r="N252" s="14">
        <v>1</v>
      </c>
      <c r="P252" s="22">
        <f t="shared" si="35"/>
        <v>1.9</v>
      </c>
      <c r="R252" s="45">
        <f t="shared" si="31"/>
        <v>3.0825973857410977E-4</v>
      </c>
      <c r="T252" s="5">
        <f>+R252*(assessment!$J$271*assessment!$E$3)</f>
        <v>2380.3313470409794</v>
      </c>
      <c r="V252" s="46">
        <f>+T252/payroll!F252</f>
        <v>1.228360892772158E-3</v>
      </c>
      <c r="X252" s="5">
        <f>IF(V252&lt;$X$2,T252, +payroll!F252 * $X$2)</f>
        <v>2380.3313470409794</v>
      </c>
      <c r="Z252" s="5">
        <f t="shared" si="32"/>
        <v>0</v>
      </c>
      <c r="AB252" s="42">
        <f t="shared" si="33"/>
        <v>1</v>
      </c>
    </row>
    <row r="253" spans="1:28" outlineLevel="1">
      <c r="A253" t="s">
        <v>421</v>
      </c>
      <c r="B253" t="s">
        <v>422</v>
      </c>
      <c r="D253" s="34">
        <v>0</v>
      </c>
      <c r="E253" s="34">
        <v>0</v>
      </c>
      <c r="F253" s="34">
        <v>0</v>
      </c>
      <c r="G253">
        <f t="shared" si="36"/>
        <v>0</v>
      </c>
      <c r="I253" s="22">
        <f t="shared" si="37"/>
        <v>0</v>
      </c>
      <c r="J253" s="46">
        <f>+IFR!AD253</f>
        <v>0</v>
      </c>
      <c r="K253" s="14">
        <f t="shared" si="30"/>
        <v>0.95</v>
      </c>
      <c r="L253" s="22">
        <f t="shared" si="34"/>
        <v>0</v>
      </c>
      <c r="M253" s="14">
        <v>1</v>
      </c>
      <c r="N253" s="14">
        <v>1</v>
      </c>
      <c r="P253" s="22">
        <f t="shared" si="35"/>
        <v>0</v>
      </c>
      <c r="R253" s="45">
        <f t="shared" si="31"/>
        <v>0</v>
      </c>
      <c r="T253" s="5">
        <f>+R253*(assessment!$J$271*assessment!$E$3)</f>
        <v>0</v>
      </c>
      <c r="V253" s="46">
        <f>+T253/payroll!F253</f>
        <v>0</v>
      </c>
      <c r="X253" s="5">
        <f>IF(V253&lt;$X$2,T253, +payroll!F253 * $X$2)</f>
        <v>0</v>
      </c>
      <c r="Z253" s="5">
        <f t="shared" si="32"/>
        <v>0</v>
      </c>
      <c r="AB253" s="42" t="e">
        <f t="shared" si="33"/>
        <v>#DIV/0!</v>
      </c>
    </row>
    <row r="254" spans="1:28" outlineLevel="1">
      <c r="A254" t="s">
        <v>423</v>
      </c>
      <c r="B254" t="s">
        <v>424</v>
      </c>
      <c r="D254" s="34">
        <v>1</v>
      </c>
      <c r="E254" s="34">
        <v>0</v>
      </c>
      <c r="F254" s="34">
        <v>2</v>
      </c>
      <c r="G254">
        <f t="shared" si="36"/>
        <v>3</v>
      </c>
      <c r="I254" s="22">
        <f t="shared" si="37"/>
        <v>1</v>
      </c>
      <c r="J254" s="46">
        <f>+IFR!AD254</f>
        <v>1.1666666666666665E-2</v>
      </c>
      <c r="K254" s="14">
        <f t="shared" si="30"/>
        <v>0.95</v>
      </c>
      <c r="L254" s="22">
        <f t="shared" si="34"/>
        <v>0.95</v>
      </c>
      <c r="M254" s="14">
        <v>1</v>
      </c>
      <c r="N254" s="14">
        <v>1</v>
      </c>
      <c r="P254" s="22">
        <f t="shared" si="35"/>
        <v>0.95</v>
      </c>
      <c r="R254" s="45">
        <f t="shared" si="31"/>
        <v>1.5412986928705488E-4</v>
      </c>
      <c r="T254" s="5">
        <f>+R254*(assessment!$J$271*assessment!$E$3)</f>
        <v>1190.1656735204897</v>
      </c>
      <c r="V254" s="46">
        <f>+T254/payroll!F254</f>
        <v>1.086760765878076E-3</v>
      </c>
      <c r="X254" s="5">
        <f>IF(V254&lt;$X$2,T254, +payroll!F254 * $X$2)</f>
        <v>1190.1656735204897</v>
      </c>
      <c r="Z254" s="5">
        <f t="shared" si="32"/>
        <v>0</v>
      </c>
      <c r="AB254" s="42">
        <f t="shared" si="33"/>
        <v>1</v>
      </c>
    </row>
    <row r="255" spans="1:28" outlineLevel="1">
      <c r="A255" t="s">
        <v>425</v>
      </c>
      <c r="B255" t="s">
        <v>426</v>
      </c>
      <c r="D255" s="34">
        <v>0</v>
      </c>
      <c r="E255" s="34">
        <v>0</v>
      </c>
      <c r="F255" s="34">
        <v>0</v>
      </c>
      <c r="G255">
        <f t="shared" si="36"/>
        <v>0</v>
      </c>
      <c r="I255" s="22">
        <f t="shared" si="37"/>
        <v>0</v>
      </c>
      <c r="J255" s="46">
        <f>+IFR!AD255</f>
        <v>0</v>
      </c>
      <c r="K255" s="14">
        <f t="shared" si="30"/>
        <v>0.95</v>
      </c>
      <c r="L255" s="22">
        <f t="shared" si="34"/>
        <v>0</v>
      </c>
      <c r="M255" s="14">
        <v>1</v>
      </c>
      <c r="N255" s="14">
        <v>1</v>
      </c>
      <c r="P255" s="22">
        <f t="shared" si="35"/>
        <v>0</v>
      </c>
      <c r="R255" s="45">
        <f t="shared" si="31"/>
        <v>0</v>
      </c>
      <c r="T255" s="5">
        <f>+R255*(assessment!$J$271*assessment!$E$3)</f>
        <v>0</v>
      </c>
      <c r="V255" s="46">
        <f>+T255/payroll!F255</f>
        <v>0</v>
      </c>
      <c r="X255" s="5">
        <f>IF(V255&lt;$X$2,T255, +payroll!F255 * $X$2)</f>
        <v>0</v>
      </c>
      <c r="Z255" s="5">
        <f t="shared" si="32"/>
        <v>0</v>
      </c>
      <c r="AB255" s="42" t="e">
        <f t="shared" si="33"/>
        <v>#DIV/0!</v>
      </c>
    </row>
    <row r="256" spans="1:28" outlineLevel="1">
      <c r="A256" t="s">
        <v>427</v>
      </c>
      <c r="B256" t="s">
        <v>428</v>
      </c>
      <c r="D256" s="34">
        <v>0</v>
      </c>
      <c r="E256" s="34">
        <v>1</v>
      </c>
      <c r="F256" s="34">
        <v>0</v>
      </c>
      <c r="G256">
        <f t="shared" si="36"/>
        <v>1</v>
      </c>
      <c r="I256" s="22">
        <f t="shared" si="37"/>
        <v>0.33333333333333331</v>
      </c>
      <c r="J256" s="46">
        <f>+IFR!AD256</f>
        <v>3.2362459546925564E-3</v>
      </c>
      <c r="K256" s="14">
        <f t="shared" si="30"/>
        <v>0.95</v>
      </c>
      <c r="L256" s="22">
        <f t="shared" si="34"/>
        <v>0.31666666666666665</v>
      </c>
      <c r="M256" s="14">
        <v>1</v>
      </c>
      <c r="N256" s="14">
        <v>1</v>
      </c>
      <c r="P256" s="22">
        <f t="shared" si="35"/>
        <v>0.31666666666666665</v>
      </c>
      <c r="R256" s="45">
        <f t="shared" si="31"/>
        <v>5.1376623095684963E-5</v>
      </c>
      <c r="T256" s="5">
        <f>+R256*(assessment!$J$271*assessment!$E$3)</f>
        <v>396.7218911734966</v>
      </c>
      <c r="V256" s="46">
        <f>+T256/payroll!F256</f>
        <v>9.3951988956086642E-5</v>
      </c>
      <c r="X256" s="5">
        <f>IF(V256&lt;$X$2,T256, +payroll!F256 * $X$2)</f>
        <v>396.7218911734966</v>
      </c>
      <c r="Z256" s="5">
        <f t="shared" si="32"/>
        <v>0</v>
      </c>
      <c r="AB256" s="42">
        <f t="shared" si="33"/>
        <v>1</v>
      </c>
    </row>
    <row r="257" spans="1:28" outlineLevel="1">
      <c r="A257" t="s">
        <v>429</v>
      </c>
      <c r="B257" t="s">
        <v>430</v>
      </c>
      <c r="D257" s="34">
        <v>0</v>
      </c>
      <c r="E257" s="34">
        <v>0</v>
      </c>
      <c r="F257" s="34">
        <v>0</v>
      </c>
      <c r="G257">
        <f t="shared" si="36"/>
        <v>0</v>
      </c>
      <c r="I257" s="22">
        <f t="shared" si="37"/>
        <v>0</v>
      </c>
      <c r="J257" s="46">
        <f>+IFR!AD257</f>
        <v>0</v>
      </c>
      <c r="K257" s="14">
        <f t="shared" si="30"/>
        <v>0.95</v>
      </c>
      <c r="L257" s="22">
        <f t="shared" si="34"/>
        <v>0</v>
      </c>
      <c r="M257" s="14">
        <v>1</v>
      </c>
      <c r="N257" s="14">
        <v>1</v>
      </c>
      <c r="P257" s="22">
        <f t="shared" si="35"/>
        <v>0</v>
      </c>
      <c r="R257" s="45">
        <f t="shared" si="31"/>
        <v>0</v>
      </c>
      <c r="T257" s="5">
        <f>+R257*(assessment!$J$271*assessment!$E$3)</f>
        <v>0</v>
      </c>
      <c r="V257" s="46">
        <f>+T257/payroll!F257</f>
        <v>0</v>
      </c>
      <c r="X257" s="5">
        <f>IF(V257&lt;$X$2,T257, +payroll!F257 * $X$2)</f>
        <v>0</v>
      </c>
      <c r="Z257" s="5">
        <f t="shared" si="32"/>
        <v>0</v>
      </c>
      <c r="AB257" s="42" t="e">
        <f t="shared" si="33"/>
        <v>#DIV/0!</v>
      </c>
    </row>
    <row r="258" spans="1:28" outlineLevel="1">
      <c r="A258" s="42" t="s">
        <v>563</v>
      </c>
      <c r="B258" s="42" t="s">
        <v>564</v>
      </c>
      <c r="D258" s="34">
        <v>0</v>
      </c>
      <c r="E258" s="34">
        <v>0</v>
      </c>
      <c r="F258" s="34">
        <v>0</v>
      </c>
      <c r="G258">
        <f>SUM(D258:F258)</f>
        <v>0</v>
      </c>
      <c r="I258" s="22">
        <f>AVERAGE(D258:F258)</f>
        <v>0</v>
      </c>
      <c r="J258" s="46">
        <f>+IFR!AD258</f>
        <v>0</v>
      </c>
      <c r="K258" s="14">
        <f t="shared" si="30"/>
        <v>0.95</v>
      </c>
      <c r="L258" s="22">
        <f t="shared" si="34"/>
        <v>0</v>
      </c>
      <c r="M258" s="14">
        <v>1</v>
      </c>
      <c r="N258" s="14">
        <v>1</v>
      </c>
      <c r="P258" s="22">
        <f t="shared" si="35"/>
        <v>0</v>
      </c>
      <c r="R258" s="45">
        <f t="shared" si="31"/>
        <v>0</v>
      </c>
      <c r="T258" s="5">
        <f>+R258*(assessment!$J$271*assessment!$E$3)</f>
        <v>0</v>
      </c>
      <c r="V258" s="46">
        <f>+T258/payroll!F258</f>
        <v>0</v>
      </c>
      <c r="X258" s="5">
        <f>IF(V258&lt;$X$2,T258, +payroll!F258 * $X$2)</f>
        <v>0</v>
      </c>
      <c r="Z258" s="5">
        <f t="shared" si="32"/>
        <v>0</v>
      </c>
      <c r="AB258" s="42" t="e">
        <f t="shared" si="33"/>
        <v>#DIV/0!</v>
      </c>
    </row>
    <row r="259" spans="1:28" outlineLevel="1">
      <c r="A259" t="s">
        <v>431</v>
      </c>
      <c r="B259" t="s">
        <v>432</v>
      </c>
      <c r="D259" s="34">
        <v>0</v>
      </c>
      <c r="E259" s="34">
        <v>0</v>
      </c>
      <c r="F259" s="34">
        <v>0</v>
      </c>
      <c r="G259">
        <f t="shared" si="36"/>
        <v>0</v>
      </c>
      <c r="I259" s="22">
        <f t="shared" si="37"/>
        <v>0</v>
      </c>
      <c r="J259" s="46">
        <f>+IFR!AD259</f>
        <v>0</v>
      </c>
      <c r="K259" s="14">
        <f t="shared" si="30"/>
        <v>0.95</v>
      </c>
      <c r="L259" s="22">
        <f t="shared" si="34"/>
        <v>0</v>
      </c>
      <c r="M259" s="14">
        <v>1</v>
      </c>
      <c r="N259" s="14">
        <v>1</v>
      </c>
      <c r="P259" s="22">
        <f t="shared" si="35"/>
        <v>0</v>
      </c>
      <c r="R259" s="45">
        <f t="shared" si="31"/>
        <v>0</v>
      </c>
      <c r="T259" s="5">
        <f>+R259*(assessment!$J$271*assessment!$E$3)</f>
        <v>0</v>
      </c>
      <c r="V259" s="46">
        <f>+T259/payroll!F259</f>
        <v>0</v>
      </c>
      <c r="X259" s="5">
        <f>IF(V259&lt;$X$2,T259, +payroll!F259 * $X$2)</f>
        <v>0</v>
      </c>
      <c r="Z259" s="5">
        <f t="shared" si="32"/>
        <v>0</v>
      </c>
      <c r="AB259" s="42" t="e">
        <f t="shared" si="33"/>
        <v>#DIV/0!</v>
      </c>
    </row>
    <row r="260" spans="1:28" outlineLevel="1">
      <c r="A260" t="s">
        <v>433</v>
      </c>
      <c r="B260" t="s">
        <v>434</v>
      </c>
      <c r="D260" s="66">
        <v>0</v>
      </c>
      <c r="E260" s="34">
        <v>0</v>
      </c>
      <c r="F260" s="34">
        <v>0</v>
      </c>
      <c r="G260">
        <f t="shared" si="36"/>
        <v>0</v>
      </c>
      <c r="I260" s="24">
        <f t="shared" si="37"/>
        <v>0</v>
      </c>
      <c r="J260" s="46">
        <f>+IFR!AD260</f>
        <v>0</v>
      </c>
      <c r="K260" s="14">
        <f t="shared" si="30"/>
        <v>0.95</v>
      </c>
      <c r="L260" s="22">
        <f t="shared" si="34"/>
        <v>0</v>
      </c>
      <c r="M260" s="14">
        <v>1</v>
      </c>
      <c r="N260" s="14">
        <v>1</v>
      </c>
      <c r="P260" s="22">
        <f t="shared" si="35"/>
        <v>0</v>
      </c>
      <c r="R260" s="45">
        <f t="shared" si="31"/>
        <v>0</v>
      </c>
      <c r="T260" s="5">
        <f>+R260*(assessment!$J$271*assessment!$E$3)</f>
        <v>0</v>
      </c>
      <c r="V260" s="46">
        <f>+T260/payroll!F260</f>
        <v>0</v>
      </c>
      <c r="X260" s="5">
        <f>IF(V260&lt;$X$2,T260, +payroll!F260 * $X$2)</f>
        <v>0</v>
      </c>
      <c r="Z260" s="5">
        <f t="shared" si="32"/>
        <v>0</v>
      </c>
      <c r="AB260" s="42" t="e">
        <f t="shared" si="33"/>
        <v>#DIV/0!</v>
      </c>
    </row>
    <row r="261" spans="1:28">
      <c r="B261" t="s">
        <v>478</v>
      </c>
      <c r="D261" s="34">
        <f>SUBTOTAL(9,D139:D260)</f>
        <v>107</v>
      </c>
      <c r="E261" s="34">
        <f>SUBTOTAL(9,E139:E260)</f>
        <v>79</v>
      </c>
      <c r="F261" s="34">
        <f>SUBTOTAL(9,F139:F260)</f>
        <v>93</v>
      </c>
      <c r="G261">
        <f>SUBTOTAL(9,G139:G260)</f>
        <v>279</v>
      </c>
      <c r="I261" s="22">
        <f>SUBTOTAL(9,I139:I260)</f>
        <v>92.999999999999972</v>
      </c>
      <c r="J261" s="6">
        <f>+IFR!AD261</f>
        <v>1.5074250056078447E-2</v>
      </c>
      <c r="K261" s="14">
        <f>+L261/I261</f>
        <v>0.95788530465949862</v>
      </c>
      <c r="L261" s="22">
        <f>SUBTOTAL(9,L139:L260)</f>
        <v>89.083333333333343</v>
      </c>
      <c r="M261" s="14">
        <f>+P261/L261</f>
        <v>1</v>
      </c>
      <c r="N261" s="14"/>
      <c r="P261" s="22">
        <f>SUBTOTAL(9,P139:P260)</f>
        <v>89.083333333333343</v>
      </c>
      <c r="R261" s="3">
        <f>SUBTOTAL(9,R139:R260)</f>
        <v>1.4453055286654533E-2</v>
      </c>
      <c r="T261" s="5">
        <f>SUBTOTAL(9,T139:T260)</f>
        <v>111604.13201696519</v>
      </c>
      <c r="V261" s="6">
        <f>+T261/payroll!F261</f>
        <v>4.1409005255479514E-4</v>
      </c>
      <c r="X261" s="5">
        <f>SUBTOTAL(9,X139:X260)</f>
        <v>111604.13201696519</v>
      </c>
      <c r="Z261" s="5">
        <f>+T261-X261</f>
        <v>0</v>
      </c>
      <c r="AB261">
        <f>+X261/T261</f>
        <v>1</v>
      </c>
    </row>
    <row r="262" spans="1:28">
      <c r="D262" s="66"/>
      <c r="E262" s="66"/>
      <c r="F262" s="66"/>
      <c r="G262" s="5">
        <f>SUM(G4:G260)</f>
        <v>18620</v>
      </c>
      <c r="J262" s="22"/>
      <c r="Z262" s="7"/>
    </row>
    <row r="263" spans="1:28" ht="13.5" thickBot="1">
      <c r="D263" s="34">
        <f>SUBTOTAL(9,D4:D262)</f>
        <v>6498</v>
      </c>
      <c r="E263" s="34">
        <f>SUBTOTAL(9,E4:E262)</f>
        <v>6060</v>
      </c>
      <c r="F263" s="34">
        <f>SUBTOTAL(9,F4:F262)</f>
        <v>6062</v>
      </c>
      <c r="I263" s="21">
        <f>SUBTOTAL(9,I4:I262)</f>
        <v>6206.6666666666661</v>
      </c>
      <c r="J263" s="6">
        <f>+IFR!AD263</f>
        <v>3.2685888483773233E-2</v>
      </c>
      <c r="K263" s="14">
        <f>+L263/I263</f>
        <v>0.99306659505907513</v>
      </c>
      <c r="L263" s="21">
        <f>SUBTOTAL(9,L4:L262)</f>
        <v>6163.6333333333259</v>
      </c>
      <c r="M263" s="14">
        <f>+P263/L263</f>
        <v>1</v>
      </c>
      <c r="N263" s="15"/>
      <c r="P263" s="21">
        <f>SUBTOTAL(9,P4:P262)</f>
        <v>6163.6333333333259</v>
      </c>
      <c r="R263" s="12">
        <f>SUBTOTAL(9,R5:R262)</f>
        <v>1.0000000000000018</v>
      </c>
      <c r="T263" s="10">
        <f>SUBTOTAL(9,T5:T262)</f>
        <v>7721836.650000006</v>
      </c>
      <c r="V263" s="6">
        <f>+T263/payroll!F263</f>
        <v>7.834028436994445E-4</v>
      </c>
      <c r="X263" s="10">
        <f>SUBTOTAL(9,X5:X262)</f>
        <v>7721836.650000006</v>
      </c>
      <c r="Z263" s="5">
        <f>SUBTOTAL(9,Z4:Z262)</f>
        <v>0</v>
      </c>
    </row>
    <row r="264" spans="1:28" ht="13.5" thickTop="1">
      <c r="J264" s="22"/>
    </row>
    <row r="265" spans="1:28">
      <c r="B265" s="9" t="s">
        <v>465</v>
      </c>
    </row>
    <row r="266" spans="1:28">
      <c r="B266" s="9" t="s">
        <v>466</v>
      </c>
      <c r="C266" s="27" t="s">
        <v>541</v>
      </c>
      <c r="D266" s="30" t="s">
        <v>467</v>
      </c>
      <c r="E266" s="33">
        <v>3.5000000000000003E-2</v>
      </c>
      <c r="H266" s="27" t="s">
        <v>540</v>
      </c>
      <c r="I266" s="16">
        <v>0.95</v>
      </c>
      <c r="R266"/>
      <c r="S266" s="3"/>
    </row>
    <row r="267" spans="1:28">
      <c r="B267" s="9" t="s">
        <v>468</v>
      </c>
      <c r="C267" s="27" t="s">
        <v>541</v>
      </c>
      <c r="D267" s="67" t="s">
        <v>469</v>
      </c>
      <c r="E267" s="33"/>
      <c r="H267" s="27" t="s">
        <v>540</v>
      </c>
      <c r="I267" s="16">
        <v>1</v>
      </c>
      <c r="R267"/>
      <c r="S267" s="3"/>
    </row>
    <row r="268" spans="1:28">
      <c r="B268" s="9" t="s">
        <v>470</v>
      </c>
      <c r="C268" s="27" t="s">
        <v>541</v>
      </c>
      <c r="D268" s="30" t="s">
        <v>489</v>
      </c>
      <c r="E268" s="67">
        <v>7.4999999999999997E-2</v>
      </c>
      <c r="H268" s="27" t="s">
        <v>540</v>
      </c>
      <c r="I268" s="16">
        <v>1.05</v>
      </c>
      <c r="R268"/>
      <c r="S268" s="3"/>
    </row>
    <row r="269" spans="1:28">
      <c r="T269" s="5"/>
    </row>
    <row r="272" spans="1:28">
      <c r="F272" s="68"/>
    </row>
    <row r="274" spans="4:6">
      <c r="D274" s="68"/>
      <c r="E274" s="68"/>
      <c r="F274" s="68"/>
    </row>
    <row r="275" spans="4:6">
      <c r="D275" s="68"/>
      <c r="E275" s="68"/>
      <c r="F275" s="68"/>
    </row>
    <row r="276" spans="4:6">
      <c r="D276" s="68"/>
      <c r="E276" s="68"/>
      <c r="F276" s="68"/>
    </row>
  </sheetData>
  <autoFilter ref="A3:AC260" xr:uid="{00000000-0009-0000-0000-000004000000}"/>
  <phoneticPr fontId="7" type="noConversion"/>
  <printOptions horizontalCentered="1"/>
  <pageMargins left="0" right="0" top="0.75" bottom="0.5" header="0.25" footer="0.25"/>
  <pageSetup scale="80" orientation="landscape" horizontalDpi="4294967292" verticalDpi="200" r:id="rId1"/>
  <headerFooter alignWithMargins="0">
    <oddHeader>&amp;C&amp;"Arial,Bold"&amp;14Claim Number Data
FY 2021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X271"/>
  <sheetViews>
    <sheetView zoomScaleNormal="100" workbookViewId="0">
      <pane xSplit="2" ySplit="3" topLeftCell="C77" activePane="bottomRight" state="frozen"/>
      <selection activeCell="D52" sqref="D52"/>
      <selection pane="topRight" activeCell="D52" sqref="D52"/>
      <selection pane="bottomLeft" activeCell="D52" sqref="D52"/>
      <selection pane="bottomRight" activeCell="L92" sqref="L92"/>
    </sheetView>
  </sheetViews>
  <sheetFormatPr defaultRowHeight="12.75" outlineLevelRow="1"/>
  <cols>
    <col min="1" max="1" width="6.28515625" customWidth="1"/>
    <col min="2" max="2" width="26" customWidth="1"/>
    <col min="3" max="4" width="13.85546875" style="44" bestFit="1" customWidth="1"/>
    <col min="5" max="5" width="14" style="44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7.140625" customWidth="1"/>
    <col min="17" max="17" width="1.5703125" customWidth="1"/>
    <col min="18" max="18" width="13" customWidth="1"/>
    <col min="19" max="19" width="1.85546875" customWidth="1"/>
    <col min="20" max="20" width="11.5703125" customWidth="1"/>
    <col min="21" max="21" width="1.5703125" customWidth="1"/>
    <col min="22" max="22" width="6.85546875" customWidth="1"/>
    <col min="24" max="24" width="1.5703125" customWidth="1"/>
  </cols>
  <sheetData>
    <row r="1" spans="1:24">
      <c r="H1" s="1"/>
      <c r="L1" s="1"/>
      <c r="N1" s="1" t="s">
        <v>447</v>
      </c>
      <c r="R1" s="1" t="s">
        <v>440</v>
      </c>
    </row>
    <row r="2" spans="1:24">
      <c r="A2" s="19" t="s">
        <v>455</v>
      </c>
      <c r="B2" s="19"/>
      <c r="G2" s="1" t="s">
        <v>437</v>
      </c>
      <c r="H2" s="1" t="s">
        <v>449</v>
      </c>
      <c r="J2" s="1" t="s">
        <v>438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>
      <c r="A3" s="11" t="s">
        <v>453</v>
      </c>
      <c r="B3" s="11" t="s">
        <v>454</v>
      </c>
      <c r="C3" s="11" t="s">
        <v>566</v>
      </c>
      <c r="D3" s="11" t="s">
        <v>570</v>
      </c>
      <c r="E3" s="11" t="s">
        <v>574</v>
      </c>
      <c r="F3" s="11"/>
      <c r="G3" s="11" t="s">
        <v>448</v>
      </c>
      <c r="H3" s="11" t="s">
        <v>450</v>
      </c>
      <c r="J3" s="11" t="s">
        <v>448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445</v>
      </c>
      <c r="S3" s="11"/>
      <c r="T3" s="11" t="s">
        <v>446</v>
      </c>
      <c r="U3" s="11"/>
      <c r="V3" s="11"/>
      <c r="W3" s="11"/>
      <c r="X3" s="11"/>
    </row>
    <row r="4" spans="1:24">
      <c r="H4" s="6"/>
      <c r="L4" s="3"/>
    </row>
    <row r="5" spans="1:24">
      <c r="A5" t="s">
        <v>7</v>
      </c>
      <c r="B5" t="s">
        <v>510</v>
      </c>
      <c r="C5" s="32">
        <v>6767.38</v>
      </c>
      <c r="D5" s="32">
        <v>12210.91</v>
      </c>
      <c r="E5" s="32">
        <v>2229.31</v>
      </c>
      <c r="F5" s="16"/>
      <c r="G5" s="16">
        <f>IF(SUM(C5:E5)&gt;0,AVERAGE(C5:E5),0)</f>
        <v>7069.2000000000007</v>
      </c>
      <c r="H5" s="14">
        <v>1</v>
      </c>
      <c r="J5" s="16">
        <f t="shared" ref="J5:J68" si="0">+G5*H5</f>
        <v>7069.2000000000007</v>
      </c>
      <c r="L5" s="3">
        <f t="shared" ref="L5:L36" si="1">+J5/$J$263</f>
        <v>1.8912679089517378E-4</v>
      </c>
      <c r="N5" s="16">
        <f>+L5*(assessment!$J$271*assessment!$F$3)</f>
        <v>5841.624741724956</v>
      </c>
      <c r="P5" s="6">
        <f>+N5/payroll!F5</f>
        <v>2.0408073590903172E-4</v>
      </c>
      <c r="R5" s="16">
        <f>IF(P5&lt;$R$2,N5, +payroll!F5 * $R$2)</f>
        <v>5841.624741724956</v>
      </c>
      <c r="T5" s="5">
        <f t="shared" ref="T5:T68" si="2">+N5-R5</f>
        <v>0</v>
      </c>
      <c r="V5">
        <f t="shared" ref="V5:V68" si="3">+R5/N5</f>
        <v>1</v>
      </c>
    </row>
    <row r="6" spans="1:24">
      <c r="A6" t="s">
        <v>8</v>
      </c>
      <c r="B6" t="s">
        <v>511</v>
      </c>
      <c r="C6" s="32">
        <v>9.5</v>
      </c>
      <c r="D6" s="32">
        <v>3028.35</v>
      </c>
      <c r="E6" s="32">
        <v>6876.44</v>
      </c>
      <c r="F6" s="16"/>
      <c r="G6" s="16">
        <f t="shared" ref="G6:G69" si="4">IF(SUM(C6:E6)&gt;0,AVERAGE(C6:E6),0)</f>
        <v>3304.7633333333329</v>
      </c>
      <c r="H6" s="14">
        <v>1</v>
      </c>
      <c r="J6" s="16">
        <f t="shared" si="0"/>
        <v>3304.7633333333329</v>
      </c>
      <c r="L6" s="45">
        <f t="shared" si="1"/>
        <v>8.8414429341562083E-5</v>
      </c>
      <c r="N6" s="16">
        <f>+L6*(assessment!$J$271*assessment!$F$3)</f>
        <v>2730.8871235140377</v>
      </c>
      <c r="P6" s="46">
        <f>+N6/payroll!F6</f>
        <v>8.4419834354484638E-5</v>
      </c>
      <c r="R6" s="16">
        <f>IF(P6&lt;$R$2,N6, +payroll!F6 * $R$2)</f>
        <v>2730.8871235140377</v>
      </c>
      <c r="T6" s="5">
        <f t="shared" si="2"/>
        <v>0</v>
      </c>
      <c r="V6" s="42">
        <f t="shared" si="3"/>
        <v>1</v>
      </c>
    </row>
    <row r="7" spans="1:24">
      <c r="A7" t="s">
        <v>9</v>
      </c>
      <c r="B7" t="s">
        <v>10</v>
      </c>
      <c r="C7" s="32">
        <v>9.1999999999999993</v>
      </c>
      <c r="D7" s="32">
        <v>32231.75</v>
      </c>
      <c r="E7" s="32">
        <v>4343.3599999999997</v>
      </c>
      <c r="F7" s="16"/>
      <c r="G7" s="16">
        <f t="shared" si="4"/>
        <v>12194.769999999999</v>
      </c>
      <c r="H7" s="14">
        <v>1</v>
      </c>
      <c r="J7" s="16">
        <f t="shared" si="0"/>
        <v>12194.769999999999</v>
      </c>
      <c r="L7" s="45">
        <f t="shared" si="1"/>
        <v>3.2625441574785519E-4</v>
      </c>
      <c r="N7" s="16">
        <f>+L7*(assessment!$J$271*assessment!$F$3)</f>
        <v>10077.133218984502</v>
      </c>
      <c r="P7" s="46">
        <f>+N7/payroll!F7</f>
        <v>3.5902530402624251E-4</v>
      </c>
      <c r="R7" s="16">
        <f>IF(P7&lt;$R$2,N7, +payroll!F7 * $R$2)</f>
        <v>10077.133218984502</v>
      </c>
      <c r="T7" s="5">
        <f t="shared" si="2"/>
        <v>0</v>
      </c>
      <c r="V7" s="42">
        <f t="shared" si="3"/>
        <v>1</v>
      </c>
    </row>
    <row r="8" spans="1:24">
      <c r="A8" t="s">
        <v>11</v>
      </c>
      <c r="B8" t="s">
        <v>12</v>
      </c>
      <c r="C8" s="32">
        <v>0</v>
      </c>
      <c r="D8" s="32">
        <v>0</v>
      </c>
      <c r="E8" s="32">
        <v>0</v>
      </c>
      <c r="F8" s="16"/>
      <c r="G8" s="16">
        <f t="shared" si="4"/>
        <v>0</v>
      </c>
      <c r="H8" s="14">
        <v>1</v>
      </c>
      <c r="J8" s="16">
        <f t="shared" si="0"/>
        <v>0</v>
      </c>
      <c r="L8" s="45">
        <f t="shared" si="1"/>
        <v>0</v>
      </c>
      <c r="N8" s="16">
        <f>+L8*(assessment!$J$271*assessment!$F$3)</f>
        <v>0</v>
      </c>
      <c r="P8" s="46">
        <f>+N8/payroll!F8</f>
        <v>0</v>
      </c>
      <c r="R8" s="16">
        <f>IF(P8&lt;$R$2,N8, +payroll!F8 * $R$2)</f>
        <v>0</v>
      </c>
      <c r="T8" s="5">
        <f t="shared" si="2"/>
        <v>0</v>
      </c>
      <c r="V8" s="42" t="e">
        <f t="shared" si="3"/>
        <v>#DIV/0!</v>
      </c>
    </row>
    <row r="9" spans="1:24">
      <c r="A9" t="s">
        <v>13</v>
      </c>
      <c r="B9" t="s">
        <v>14</v>
      </c>
      <c r="C9" s="32">
        <v>0</v>
      </c>
      <c r="D9" s="32">
        <v>0</v>
      </c>
      <c r="E9" s="32">
        <v>0</v>
      </c>
      <c r="F9" s="16"/>
      <c r="G9" s="16">
        <f t="shared" si="4"/>
        <v>0</v>
      </c>
      <c r="H9" s="14">
        <v>1</v>
      </c>
      <c r="J9" s="16">
        <f t="shared" si="0"/>
        <v>0</v>
      </c>
      <c r="L9" s="45">
        <f t="shared" si="1"/>
        <v>0</v>
      </c>
      <c r="N9" s="16">
        <f>+L9*(assessment!$J$271*assessment!$F$3)</f>
        <v>0</v>
      </c>
      <c r="P9" s="46">
        <f>+N9/payroll!F9</f>
        <v>0</v>
      </c>
      <c r="R9" s="16">
        <f>IF(P9&lt;$R$2,N9, +payroll!F9 * $R$2)</f>
        <v>0</v>
      </c>
      <c r="T9" s="5">
        <f t="shared" si="2"/>
        <v>0</v>
      </c>
      <c r="V9" s="42" t="e">
        <f t="shared" si="3"/>
        <v>#DIV/0!</v>
      </c>
    </row>
    <row r="10" spans="1:24">
      <c r="A10" t="s">
        <v>15</v>
      </c>
      <c r="B10" t="s">
        <v>16</v>
      </c>
      <c r="C10" s="32">
        <v>0</v>
      </c>
      <c r="D10" s="32">
        <v>0</v>
      </c>
      <c r="E10" s="32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45">
        <f t="shared" si="1"/>
        <v>0</v>
      </c>
      <c r="N10" s="16">
        <f>+L10*(assessment!$J$271*assessment!$F$3)</f>
        <v>0</v>
      </c>
      <c r="P10" s="46">
        <f>+N10/payroll!F10</f>
        <v>0</v>
      </c>
      <c r="R10" s="16">
        <f>IF(P10&lt;$R$2,N10, +payroll!F10 * $R$2)</f>
        <v>0</v>
      </c>
      <c r="T10" s="5">
        <f t="shared" si="2"/>
        <v>0</v>
      </c>
      <c r="V10" s="42" t="e">
        <f t="shared" si="3"/>
        <v>#DIV/0!</v>
      </c>
    </row>
    <row r="11" spans="1:24">
      <c r="A11" t="s">
        <v>17</v>
      </c>
      <c r="B11" t="s">
        <v>18</v>
      </c>
      <c r="C11" s="32">
        <v>0</v>
      </c>
      <c r="D11" s="32">
        <v>4140.2700000000004</v>
      </c>
      <c r="E11" s="32">
        <v>580.07000000000005</v>
      </c>
      <c r="F11" s="16"/>
      <c r="G11" s="16">
        <f t="shared" si="4"/>
        <v>1573.4466666666667</v>
      </c>
      <c r="H11" s="14">
        <v>1</v>
      </c>
      <c r="J11" s="16">
        <f t="shared" si="0"/>
        <v>1573.4466666666667</v>
      </c>
      <c r="L11" s="45">
        <f t="shared" si="1"/>
        <v>4.2095416555108762E-5</v>
      </c>
      <c r="N11" s="16">
        <f>+L11*(assessment!$J$271*assessment!$F$3)</f>
        <v>1300.2157214090223</v>
      </c>
      <c r="P11" s="46">
        <f>+N11/payroll!F11</f>
        <v>1.9623914673959941E-4</v>
      </c>
      <c r="R11" s="16">
        <f>IF(P11&lt;$R$2,N11, +payroll!F11 * $R$2)</f>
        <v>1300.2157214090223</v>
      </c>
      <c r="T11" s="5">
        <f t="shared" si="2"/>
        <v>0</v>
      </c>
      <c r="V11" s="42">
        <f t="shared" si="3"/>
        <v>1</v>
      </c>
    </row>
    <row r="12" spans="1:24">
      <c r="A12" t="s">
        <v>19</v>
      </c>
      <c r="B12" t="s">
        <v>20</v>
      </c>
      <c r="C12" s="32">
        <v>0</v>
      </c>
      <c r="D12" s="32">
        <v>0</v>
      </c>
      <c r="E12" s="32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45">
        <f t="shared" si="1"/>
        <v>0</v>
      </c>
      <c r="N12" s="16">
        <f>+L12*(assessment!$J$271*assessment!$F$3)</f>
        <v>0</v>
      </c>
      <c r="P12" s="46">
        <f>+N12/payroll!F12</f>
        <v>0</v>
      </c>
      <c r="R12" s="16">
        <f>IF(P12&lt;$R$2,N12, +payroll!F12 * $R$2)</f>
        <v>0</v>
      </c>
      <c r="T12" s="5">
        <f t="shared" si="2"/>
        <v>0</v>
      </c>
      <c r="V12" s="42" t="e">
        <f t="shared" si="3"/>
        <v>#DIV/0!</v>
      </c>
    </row>
    <row r="13" spans="1:24">
      <c r="A13" t="s">
        <v>21</v>
      </c>
      <c r="B13" t="s">
        <v>22</v>
      </c>
      <c r="C13" s="32">
        <v>0</v>
      </c>
      <c r="D13" s="32">
        <v>0</v>
      </c>
      <c r="E13" s="32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45">
        <f t="shared" si="1"/>
        <v>0</v>
      </c>
      <c r="N13" s="16">
        <f>+L13*(assessment!$J$271*assessment!$F$3)</f>
        <v>0</v>
      </c>
      <c r="P13" s="46">
        <f>+N13/payroll!F13</f>
        <v>0</v>
      </c>
      <c r="R13" s="16">
        <f>IF(P13&lt;$R$2,N13, +payroll!F13 * $R$2)</f>
        <v>0</v>
      </c>
      <c r="T13" s="5">
        <f t="shared" si="2"/>
        <v>0</v>
      </c>
      <c r="V13" s="42" t="e">
        <f t="shared" si="3"/>
        <v>#DIV/0!</v>
      </c>
    </row>
    <row r="14" spans="1:24">
      <c r="A14" t="s">
        <v>23</v>
      </c>
      <c r="B14" t="s">
        <v>24</v>
      </c>
      <c r="C14" s="32">
        <v>60989.58</v>
      </c>
      <c r="D14" s="32">
        <v>4863.1899999999996</v>
      </c>
      <c r="E14" s="32">
        <v>56726.84</v>
      </c>
      <c r="F14" s="16"/>
      <c r="G14" s="16">
        <f t="shared" si="4"/>
        <v>40859.870000000003</v>
      </c>
      <c r="H14" s="14">
        <v>1</v>
      </c>
      <c r="J14" s="16">
        <f t="shared" si="0"/>
        <v>40859.870000000003</v>
      </c>
      <c r="L14" s="45">
        <f t="shared" si="1"/>
        <v>1.093150015488879E-3</v>
      </c>
      <c r="N14" s="16">
        <f>+L14*(assessment!$J$271*assessment!$F$3)</f>
        <v>33764.503414200371</v>
      </c>
      <c r="P14" s="46">
        <f>+N14/payroll!F14</f>
        <v>1.9097090045832432E-3</v>
      </c>
      <c r="R14" s="16">
        <f>IF(P14&lt;$R$2,N14, +payroll!F14 * $R$2)</f>
        <v>33764.503414200371</v>
      </c>
      <c r="T14" s="5">
        <f t="shared" si="2"/>
        <v>0</v>
      </c>
      <c r="V14" s="42">
        <f t="shared" si="3"/>
        <v>1</v>
      </c>
    </row>
    <row r="15" spans="1:24">
      <c r="A15" t="s">
        <v>25</v>
      </c>
      <c r="B15" t="s">
        <v>26</v>
      </c>
      <c r="C15" s="32">
        <v>0</v>
      </c>
      <c r="D15" s="32">
        <v>0</v>
      </c>
      <c r="E15" s="32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45">
        <f t="shared" si="1"/>
        <v>0</v>
      </c>
      <c r="N15" s="16">
        <f>+L15*(assessment!$J$271*assessment!$F$3)</f>
        <v>0</v>
      </c>
      <c r="P15" s="46">
        <f>+N15/payroll!F15</f>
        <v>0</v>
      </c>
      <c r="R15" s="16">
        <f>IF(P15&lt;$R$2,N15, +payroll!F15 * $R$2)</f>
        <v>0</v>
      </c>
      <c r="T15" s="5">
        <f t="shared" si="2"/>
        <v>0</v>
      </c>
      <c r="V15" s="42" t="e">
        <f t="shared" si="3"/>
        <v>#DIV/0!</v>
      </c>
    </row>
    <row r="16" spans="1:24">
      <c r="A16" t="s">
        <v>543</v>
      </c>
      <c r="B16" t="s">
        <v>569</v>
      </c>
      <c r="C16" s="32">
        <v>0</v>
      </c>
      <c r="D16" s="32">
        <v>0</v>
      </c>
      <c r="E16" s="32">
        <v>0</v>
      </c>
      <c r="F16" s="16"/>
      <c r="G16" s="16">
        <f t="shared" si="4"/>
        <v>0</v>
      </c>
      <c r="H16" s="14">
        <v>1</v>
      </c>
      <c r="J16" s="16">
        <f t="shared" si="0"/>
        <v>0</v>
      </c>
      <c r="L16" s="45">
        <f t="shared" si="1"/>
        <v>0</v>
      </c>
      <c r="N16" s="16">
        <f>+L16*(assessment!$J$271*assessment!$F$3)</f>
        <v>0</v>
      </c>
      <c r="P16" s="46">
        <f>+N16/payroll!F16</f>
        <v>0</v>
      </c>
      <c r="R16" s="16">
        <f>IF(P16&lt;$R$2,N16, +payroll!F16 * $R$2)</f>
        <v>0</v>
      </c>
      <c r="T16" s="5">
        <f t="shared" si="2"/>
        <v>0</v>
      </c>
      <c r="V16" s="42" t="e">
        <f t="shared" si="3"/>
        <v>#DIV/0!</v>
      </c>
    </row>
    <row r="17" spans="1:22">
      <c r="A17" t="s">
        <v>27</v>
      </c>
      <c r="B17" t="s">
        <v>512</v>
      </c>
      <c r="C17" s="32">
        <v>0</v>
      </c>
      <c r="D17" s="32">
        <v>0</v>
      </c>
      <c r="E17" s="32">
        <v>0</v>
      </c>
      <c r="F17" s="16"/>
      <c r="G17" s="16">
        <f t="shared" si="4"/>
        <v>0</v>
      </c>
      <c r="H17" s="14">
        <v>1</v>
      </c>
      <c r="J17" s="16">
        <f t="shared" si="0"/>
        <v>0</v>
      </c>
      <c r="L17" s="45">
        <f t="shared" si="1"/>
        <v>0</v>
      </c>
      <c r="N17" s="16">
        <f>+L17*(assessment!$J$271*assessment!$F$3)</f>
        <v>0</v>
      </c>
      <c r="P17" s="46">
        <f>+N17/payroll!F17</f>
        <v>0</v>
      </c>
      <c r="R17" s="16">
        <f>IF(P17&lt;$R$2,N17, +payroll!F17 * $R$2)</f>
        <v>0</v>
      </c>
      <c r="T17" s="5">
        <f t="shared" si="2"/>
        <v>0</v>
      </c>
      <c r="V17" s="42" t="e">
        <f t="shared" si="3"/>
        <v>#DIV/0!</v>
      </c>
    </row>
    <row r="18" spans="1:22">
      <c r="A18" t="s">
        <v>28</v>
      </c>
      <c r="B18" t="s">
        <v>513</v>
      </c>
      <c r="C18" s="32">
        <v>0</v>
      </c>
      <c r="D18" s="32">
        <v>0</v>
      </c>
      <c r="E18" s="32">
        <v>0</v>
      </c>
      <c r="F18" s="16"/>
      <c r="G18" s="16">
        <f t="shared" si="4"/>
        <v>0</v>
      </c>
      <c r="H18" s="14">
        <v>1</v>
      </c>
      <c r="J18" s="16">
        <f t="shared" si="0"/>
        <v>0</v>
      </c>
      <c r="L18" s="45">
        <f t="shared" si="1"/>
        <v>0</v>
      </c>
      <c r="N18" s="16">
        <f>+L18*(assessment!$J$271*assessment!$F$3)</f>
        <v>0</v>
      </c>
      <c r="P18" s="46">
        <f>+N18/payroll!F18</f>
        <v>0</v>
      </c>
      <c r="R18" s="16">
        <f>IF(P18&lt;$R$2,N18, +payroll!F18 * $R$2)</f>
        <v>0</v>
      </c>
      <c r="T18" s="5">
        <f t="shared" si="2"/>
        <v>0</v>
      </c>
      <c r="V18" s="42" t="e">
        <f t="shared" si="3"/>
        <v>#DIV/0!</v>
      </c>
    </row>
    <row r="19" spans="1:22">
      <c r="A19" t="s">
        <v>29</v>
      </c>
      <c r="B19" t="s">
        <v>514</v>
      </c>
      <c r="C19" s="32">
        <v>0</v>
      </c>
      <c r="D19" s="32">
        <v>0</v>
      </c>
      <c r="E19" s="32">
        <v>0</v>
      </c>
      <c r="F19" s="16"/>
      <c r="G19" s="16">
        <f t="shared" si="4"/>
        <v>0</v>
      </c>
      <c r="H19" s="14">
        <v>1</v>
      </c>
      <c r="J19" s="16">
        <f t="shared" si="0"/>
        <v>0</v>
      </c>
      <c r="L19" s="45">
        <f t="shared" si="1"/>
        <v>0</v>
      </c>
      <c r="N19" s="16">
        <f>+L19*(assessment!$J$271*assessment!$F$3)</f>
        <v>0</v>
      </c>
      <c r="P19" s="46">
        <f>+N19/payroll!F19</f>
        <v>0</v>
      </c>
      <c r="R19" s="16">
        <f>IF(P19&lt;$R$2,N19, +payroll!F19 * $R$2)</f>
        <v>0</v>
      </c>
      <c r="T19" s="5">
        <f t="shared" si="2"/>
        <v>0</v>
      </c>
      <c r="V19" s="42" t="e">
        <f t="shared" si="3"/>
        <v>#DIV/0!</v>
      </c>
    </row>
    <row r="20" spans="1:22">
      <c r="A20" t="s">
        <v>30</v>
      </c>
      <c r="B20" t="s">
        <v>515</v>
      </c>
      <c r="C20" s="32">
        <v>0</v>
      </c>
      <c r="D20" s="32">
        <v>0</v>
      </c>
      <c r="E20" s="32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45">
        <f t="shared" si="1"/>
        <v>0</v>
      </c>
      <c r="N20" s="16">
        <f>+L20*(assessment!$J$271*assessment!$F$3)</f>
        <v>0</v>
      </c>
      <c r="P20" s="46">
        <f>+N20/payroll!F20</f>
        <v>0</v>
      </c>
      <c r="R20" s="16">
        <f>IF(P20&lt;$R$2,N20, +payroll!F20 * $R$2)</f>
        <v>0</v>
      </c>
      <c r="T20" s="5">
        <f t="shared" si="2"/>
        <v>0</v>
      </c>
      <c r="V20" s="42" t="e">
        <f t="shared" si="3"/>
        <v>#DIV/0!</v>
      </c>
    </row>
    <row r="21" spans="1:22">
      <c r="A21" t="s">
        <v>31</v>
      </c>
      <c r="B21" t="s">
        <v>516</v>
      </c>
      <c r="C21" s="32">
        <v>0</v>
      </c>
      <c r="D21" s="32">
        <v>0</v>
      </c>
      <c r="E21" s="32">
        <v>2231.65</v>
      </c>
      <c r="F21" s="16"/>
      <c r="G21" s="16">
        <f t="shared" si="4"/>
        <v>743.88333333333333</v>
      </c>
      <c r="H21" s="14">
        <v>1</v>
      </c>
      <c r="J21" s="16">
        <f t="shared" si="0"/>
        <v>743.88333333333333</v>
      </c>
      <c r="L21" s="45">
        <f t="shared" si="1"/>
        <v>1.9901582588374666E-5</v>
      </c>
      <c r="N21" s="16">
        <f>+L21*(assessment!$J$271*assessment!$F$3)</f>
        <v>614.70707929565333</v>
      </c>
      <c r="P21" s="46">
        <f>+N21/payroll!F21</f>
        <v>1.0744889982018701E-4</v>
      </c>
      <c r="R21" s="16">
        <f>IF(P21&lt;$R$2,N21, +payroll!F21 * $R$2)</f>
        <v>614.70707929565333</v>
      </c>
      <c r="T21" s="5">
        <f t="shared" si="2"/>
        <v>0</v>
      </c>
      <c r="V21" s="42">
        <f t="shared" si="3"/>
        <v>1</v>
      </c>
    </row>
    <row r="22" spans="1:22">
      <c r="A22" t="s">
        <v>32</v>
      </c>
      <c r="B22" t="s">
        <v>517</v>
      </c>
      <c r="C22" s="32">
        <v>0</v>
      </c>
      <c r="D22" s="32">
        <v>0</v>
      </c>
      <c r="E22" s="32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45">
        <f t="shared" si="1"/>
        <v>0</v>
      </c>
      <c r="N22" s="16">
        <f>+L22*(assessment!$J$271*assessment!$F$3)</f>
        <v>0</v>
      </c>
      <c r="P22" s="46">
        <f>+N22/payroll!F22</f>
        <v>0</v>
      </c>
      <c r="R22" s="16">
        <f>IF(P22&lt;$R$2,N22, +payroll!F22 * $R$2)</f>
        <v>0</v>
      </c>
      <c r="T22" s="5">
        <f t="shared" si="2"/>
        <v>0</v>
      </c>
      <c r="V22" s="42" t="e">
        <f t="shared" si="3"/>
        <v>#DIV/0!</v>
      </c>
    </row>
    <row r="23" spans="1:22">
      <c r="A23" t="s">
        <v>33</v>
      </c>
      <c r="B23" t="s">
        <v>518</v>
      </c>
      <c r="C23" s="32">
        <v>0</v>
      </c>
      <c r="D23" s="32">
        <v>0</v>
      </c>
      <c r="E23" s="32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45">
        <f t="shared" si="1"/>
        <v>0</v>
      </c>
      <c r="N23" s="16">
        <f>+L23*(assessment!$J$271*assessment!$F$3)</f>
        <v>0</v>
      </c>
      <c r="P23" s="46">
        <f>+N23/payroll!F23</f>
        <v>0</v>
      </c>
      <c r="R23" s="16">
        <f>IF(P23&lt;$R$2,N23, +payroll!F23 * $R$2)</f>
        <v>0</v>
      </c>
      <c r="T23" s="5">
        <f t="shared" si="2"/>
        <v>0</v>
      </c>
      <c r="V23" s="42" t="e">
        <f t="shared" si="3"/>
        <v>#DIV/0!</v>
      </c>
    </row>
    <row r="24" spans="1:22">
      <c r="A24" t="s">
        <v>34</v>
      </c>
      <c r="B24" t="s">
        <v>519</v>
      </c>
      <c r="C24" s="32">
        <v>0</v>
      </c>
      <c r="D24" s="32">
        <v>0</v>
      </c>
      <c r="E24" s="32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45">
        <f t="shared" si="1"/>
        <v>0</v>
      </c>
      <c r="N24" s="16">
        <f>+L24*(assessment!$J$271*assessment!$F$3)</f>
        <v>0</v>
      </c>
      <c r="P24" s="46">
        <f>+N24/payroll!F24</f>
        <v>0</v>
      </c>
      <c r="R24" s="16">
        <f>IF(P24&lt;$R$2,N24, +payroll!F24 * $R$2)</f>
        <v>0</v>
      </c>
      <c r="T24" s="5">
        <f t="shared" si="2"/>
        <v>0</v>
      </c>
      <c r="V24" s="42" t="e">
        <f t="shared" si="3"/>
        <v>#DIV/0!</v>
      </c>
    </row>
    <row r="25" spans="1:22">
      <c r="A25" t="s">
        <v>35</v>
      </c>
      <c r="B25" t="s">
        <v>520</v>
      </c>
      <c r="C25" s="32">
        <v>0</v>
      </c>
      <c r="D25" s="32">
        <v>0</v>
      </c>
      <c r="E25" s="32">
        <v>0</v>
      </c>
      <c r="F25" s="16"/>
      <c r="G25" s="16">
        <f t="shared" si="4"/>
        <v>0</v>
      </c>
      <c r="H25" s="14">
        <v>1</v>
      </c>
      <c r="J25" s="16">
        <f t="shared" si="0"/>
        <v>0</v>
      </c>
      <c r="L25" s="45">
        <f t="shared" si="1"/>
        <v>0</v>
      </c>
      <c r="N25" s="16">
        <f>+L25*(assessment!$J$271*assessment!$F$3)</f>
        <v>0</v>
      </c>
      <c r="P25" s="46">
        <f>+N25/payroll!F25</f>
        <v>0</v>
      </c>
      <c r="R25" s="16">
        <f>IF(P25&lt;$R$2,N25, +payroll!F25 * $R$2)</f>
        <v>0</v>
      </c>
      <c r="T25" s="5">
        <f t="shared" si="2"/>
        <v>0</v>
      </c>
      <c r="V25" s="42" t="e">
        <f t="shared" si="3"/>
        <v>#DIV/0!</v>
      </c>
    </row>
    <row r="26" spans="1:22">
      <c r="A26" t="s">
        <v>36</v>
      </c>
      <c r="B26" t="s">
        <v>521</v>
      </c>
      <c r="C26" s="32">
        <v>0</v>
      </c>
      <c r="D26" s="32">
        <v>0</v>
      </c>
      <c r="E26" s="32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45">
        <f t="shared" si="1"/>
        <v>0</v>
      </c>
      <c r="N26" s="16">
        <f>+L26*(assessment!$J$271*assessment!$F$3)</f>
        <v>0</v>
      </c>
      <c r="P26" s="46">
        <f>+N26/payroll!F26</f>
        <v>0</v>
      </c>
      <c r="R26" s="16">
        <f>IF(P26&lt;$R$2,N26, +payroll!F26 * $R$2)</f>
        <v>0</v>
      </c>
      <c r="T26" s="5">
        <f t="shared" si="2"/>
        <v>0</v>
      </c>
      <c r="V26" s="42" t="e">
        <f t="shared" si="3"/>
        <v>#DIV/0!</v>
      </c>
    </row>
    <row r="27" spans="1:22">
      <c r="A27" t="s">
        <v>37</v>
      </c>
      <c r="B27" t="s">
        <v>522</v>
      </c>
      <c r="C27" s="32">
        <v>0</v>
      </c>
      <c r="D27" s="32">
        <v>0</v>
      </c>
      <c r="E27" s="32">
        <v>0</v>
      </c>
      <c r="F27" s="16"/>
      <c r="G27" s="16">
        <f t="shared" si="4"/>
        <v>0</v>
      </c>
      <c r="H27" s="14">
        <v>1</v>
      </c>
      <c r="J27" s="16">
        <f t="shared" si="0"/>
        <v>0</v>
      </c>
      <c r="L27" s="45">
        <f t="shared" si="1"/>
        <v>0</v>
      </c>
      <c r="N27" s="16">
        <f>+L27*(assessment!$J$271*assessment!$F$3)</f>
        <v>0</v>
      </c>
      <c r="P27" s="46">
        <f>+N27/payroll!F27</f>
        <v>0</v>
      </c>
      <c r="R27" s="16">
        <f>IF(P27&lt;$R$2,N27, +payroll!F27 * $R$2)</f>
        <v>0</v>
      </c>
      <c r="T27" s="5">
        <f t="shared" si="2"/>
        <v>0</v>
      </c>
      <c r="V27" s="42" t="e">
        <f t="shared" si="3"/>
        <v>#DIV/0!</v>
      </c>
    </row>
    <row r="28" spans="1:22">
      <c r="A28" t="s">
        <v>38</v>
      </c>
      <c r="B28" t="s">
        <v>523</v>
      </c>
      <c r="C28" s="32">
        <v>0</v>
      </c>
      <c r="D28" s="32">
        <v>682.45</v>
      </c>
      <c r="E28" s="32">
        <v>0</v>
      </c>
      <c r="F28" s="16"/>
      <c r="G28" s="16">
        <f t="shared" si="4"/>
        <v>227.48333333333335</v>
      </c>
      <c r="H28" s="14">
        <v>1</v>
      </c>
      <c r="J28" s="16">
        <f t="shared" si="0"/>
        <v>227.48333333333335</v>
      </c>
      <c r="L28" s="45">
        <f t="shared" si="1"/>
        <v>6.0860058868712795E-6</v>
      </c>
      <c r="N28" s="16">
        <f>+L28*(assessment!$J$271*assessment!$F$3)</f>
        <v>187.98057323743359</v>
      </c>
      <c r="P28" s="46">
        <f>+N28/payroll!F28</f>
        <v>1.2181830025837293E-4</v>
      </c>
      <c r="R28" s="16">
        <f>IF(P28&lt;$R$2,N28, +payroll!F28 * $R$2)</f>
        <v>187.98057323743359</v>
      </c>
      <c r="T28" s="5">
        <f t="shared" si="2"/>
        <v>0</v>
      </c>
      <c r="V28" s="42">
        <f t="shared" si="3"/>
        <v>1</v>
      </c>
    </row>
    <row r="29" spans="1:22">
      <c r="A29" t="s">
        <v>39</v>
      </c>
      <c r="B29" t="s">
        <v>524</v>
      </c>
      <c r="C29" s="32">
        <v>0</v>
      </c>
      <c r="D29" s="32">
        <v>0</v>
      </c>
      <c r="E29" s="32">
        <v>0</v>
      </c>
      <c r="F29" s="16"/>
      <c r="G29" s="16">
        <f t="shared" si="4"/>
        <v>0</v>
      </c>
      <c r="H29" s="14">
        <v>1</v>
      </c>
      <c r="J29" s="16">
        <f t="shared" si="0"/>
        <v>0</v>
      </c>
      <c r="L29" s="45">
        <f t="shared" si="1"/>
        <v>0</v>
      </c>
      <c r="N29" s="16">
        <f>+L29*(assessment!$J$271*assessment!$F$3)</f>
        <v>0</v>
      </c>
      <c r="P29" s="46">
        <f>+N29/payroll!F29</f>
        <v>0</v>
      </c>
      <c r="R29" s="16">
        <f>IF(P29&lt;$R$2,N29, +payroll!F29 * $R$2)</f>
        <v>0</v>
      </c>
      <c r="T29" s="5">
        <f t="shared" si="2"/>
        <v>0</v>
      </c>
      <c r="V29" s="42" t="e">
        <f t="shared" si="3"/>
        <v>#DIV/0!</v>
      </c>
    </row>
    <row r="30" spans="1:22">
      <c r="A30" t="s">
        <v>40</v>
      </c>
      <c r="B30" t="s">
        <v>525</v>
      </c>
      <c r="C30" s="32">
        <v>49444.959999999999</v>
      </c>
      <c r="D30" s="32">
        <v>42739.05</v>
      </c>
      <c r="E30" s="32">
        <v>33699.51</v>
      </c>
      <c r="F30" s="16"/>
      <c r="G30" s="16">
        <f t="shared" si="4"/>
        <v>41961.17333333334</v>
      </c>
      <c r="H30" s="14">
        <v>1</v>
      </c>
      <c r="J30" s="16">
        <f t="shared" si="0"/>
        <v>41961.17333333334</v>
      </c>
      <c r="L30" s="45">
        <f t="shared" si="1"/>
        <v>1.1226138820134494E-3</v>
      </c>
      <c r="N30" s="16">
        <f>+L30*(assessment!$J$271*assessment!$F$3)</f>
        <v>34674.564071720917</v>
      </c>
      <c r="P30" s="46">
        <f>+N30/payroll!F30</f>
        <v>7.1878434636005305E-3</v>
      </c>
      <c r="R30" s="16">
        <f>IF(P30&lt;$R$2,N30, +payroll!F30 * $R$2)</f>
        <v>34674.564071720917</v>
      </c>
      <c r="T30" s="5">
        <f t="shared" si="2"/>
        <v>0</v>
      </c>
      <c r="V30" s="42">
        <f t="shared" si="3"/>
        <v>1</v>
      </c>
    </row>
    <row r="31" spans="1:22">
      <c r="A31" t="s">
        <v>41</v>
      </c>
      <c r="B31" t="s">
        <v>526</v>
      </c>
      <c r="C31" s="32">
        <v>1432660.63</v>
      </c>
      <c r="D31" s="32">
        <v>1801976.41</v>
      </c>
      <c r="E31" s="32">
        <v>1303325.6499999999</v>
      </c>
      <c r="F31" s="16"/>
      <c r="G31" s="16">
        <f t="shared" si="4"/>
        <v>1512654.2299999997</v>
      </c>
      <c r="H31" s="14">
        <v>1</v>
      </c>
      <c r="J31" s="16">
        <f t="shared" si="0"/>
        <v>1512654.2299999997</v>
      </c>
      <c r="L31" s="45">
        <f t="shared" si="1"/>
        <v>4.0468997942328701E-2</v>
      </c>
      <c r="N31" s="16">
        <f>+L31*(assessment!$J$271*assessment!$F$3)</f>
        <v>1249979.9659993933</v>
      </c>
      <c r="P31" s="46">
        <f>+N31/payroll!F31</f>
        <v>1.3431362176692488E-2</v>
      </c>
      <c r="R31" s="16">
        <f>IF(P31&lt;$R$2,N31, +payroll!F31 * $R$2)</f>
        <v>1249979.9659993933</v>
      </c>
      <c r="T31" s="5">
        <f t="shared" si="2"/>
        <v>0</v>
      </c>
      <c r="V31" s="42">
        <f t="shared" si="3"/>
        <v>1</v>
      </c>
    </row>
    <row r="32" spans="1:22">
      <c r="A32" t="s">
        <v>42</v>
      </c>
      <c r="B32" t="s">
        <v>43</v>
      </c>
      <c r="C32" s="32">
        <v>0</v>
      </c>
      <c r="D32" s="32">
        <v>0</v>
      </c>
      <c r="E32" s="32">
        <v>265</v>
      </c>
      <c r="F32" s="16"/>
      <c r="G32" s="16">
        <f t="shared" si="4"/>
        <v>88.333333333333329</v>
      </c>
      <c r="H32" s="14">
        <v>1</v>
      </c>
      <c r="J32" s="16">
        <f t="shared" si="0"/>
        <v>88.333333333333329</v>
      </c>
      <c r="L32" s="45">
        <f t="shared" si="1"/>
        <v>2.3632376877733005E-6</v>
      </c>
      <c r="N32" s="16">
        <f>+L32*(assessment!$J$271*assessment!$F$3)</f>
        <v>72.994141560436518</v>
      </c>
      <c r="P32" s="46">
        <f>+N32/payroll!F32</f>
        <v>7.477828143785049E-5</v>
      </c>
      <c r="R32" s="16">
        <f>IF(P32&lt;$R$2,N32, +payroll!F32 * $R$2)</f>
        <v>72.994141560436518</v>
      </c>
      <c r="T32" s="5">
        <f t="shared" si="2"/>
        <v>0</v>
      </c>
      <c r="V32" s="42">
        <f t="shared" si="3"/>
        <v>1</v>
      </c>
    </row>
    <row r="33" spans="1:22">
      <c r="A33" t="s">
        <v>44</v>
      </c>
      <c r="B33" t="s">
        <v>45</v>
      </c>
      <c r="C33" s="32">
        <v>0</v>
      </c>
      <c r="D33" s="32">
        <v>0</v>
      </c>
      <c r="E33" s="32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45">
        <f t="shared" si="1"/>
        <v>0</v>
      </c>
      <c r="N33" s="16">
        <f>+L33*(assessment!$J$271*assessment!$F$3)</f>
        <v>0</v>
      </c>
      <c r="P33" s="46">
        <f>+N33/payroll!F33</f>
        <v>0</v>
      </c>
      <c r="R33" s="16">
        <f>IF(P33&lt;$R$2,N33, +payroll!F33 * $R$2)</f>
        <v>0</v>
      </c>
      <c r="T33" s="5">
        <f t="shared" si="2"/>
        <v>0</v>
      </c>
      <c r="V33" s="42" t="e">
        <f t="shared" si="3"/>
        <v>#DIV/0!</v>
      </c>
    </row>
    <row r="34" spans="1:22">
      <c r="A34" t="s">
        <v>46</v>
      </c>
      <c r="B34" t="s">
        <v>47</v>
      </c>
      <c r="C34" s="32">
        <v>11694.34</v>
      </c>
      <c r="D34" s="32">
        <v>4565.54</v>
      </c>
      <c r="E34" s="32">
        <v>3286.97</v>
      </c>
      <c r="F34" s="16"/>
      <c r="G34" s="16">
        <f t="shared" si="4"/>
        <v>6515.6166666666677</v>
      </c>
      <c r="H34" s="14">
        <v>1</v>
      </c>
      <c r="J34" s="16">
        <f t="shared" si="0"/>
        <v>6515.6166666666677</v>
      </c>
      <c r="L34" s="45">
        <f t="shared" si="1"/>
        <v>1.7431642489528886E-4</v>
      </c>
      <c r="N34" s="16">
        <f>+L34*(assessment!$J$271*assessment!$F$3)</f>
        <v>5384.1718338136552</v>
      </c>
      <c r="P34" s="46">
        <f>+N34/payroll!F34</f>
        <v>2.7518044539720781E-4</v>
      </c>
      <c r="R34" s="16">
        <f>IF(P34&lt;$R$2,N34, +payroll!F34 * $R$2)</f>
        <v>5384.1718338136552</v>
      </c>
      <c r="T34" s="5">
        <f t="shared" si="2"/>
        <v>0</v>
      </c>
      <c r="V34" s="42">
        <f t="shared" si="3"/>
        <v>1</v>
      </c>
    </row>
    <row r="35" spans="1:22">
      <c r="A35" t="s">
        <v>48</v>
      </c>
      <c r="B35" t="s">
        <v>49</v>
      </c>
      <c r="C35" s="32">
        <v>164619.03</v>
      </c>
      <c r="D35" s="32">
        <v>172183.73</v>
      </c>
      <c r="E35" s="32">
        <v>185151.73</v>
      </c>
      <c r="F35" s="16"/>
      <c r="G35" s="16">
        <f t="shared" si="4"/>
        <v>173984.83</v>
      </c>
      <c r="H35" s="14">
        <v>1</v>
      </c>
      <c r="J35" s="16">
        <f t="shared" si="0"/>
        <v>173984.83</v>
      </c>
      <c r="L35" s="45">
        <f t="shared" si="1"/>
        <v>4.654726498379216E-3</v>
      </c>
      <c r="N35" s="16">
        <f>+L35*(assessment!$J$271*assessment!$F$3)</f>
        <v>143772.15068364318</v>
      </c>
      <c r="P35" s="46">
        <f>+N35/payroll!F35</f>
        <v>6.2599782629556527E-4</v>
      </c>
      <c r="R35" s="16">
        <f>IF(P35&lt;$R$2,N35, +payroll!F35 * $R$2)</f>
        <v>143772.15068364318</v>
      </c>
      <c r="T35" s="5">
        <f t="shared" si="2"/>
        <v>0</v>
      </c>
      <c r="V35" s="42">
        <f t="shared" si="3"/>
        <v>1</v>
      </c>
    </row>
    <row r="36" spans="1:22">
      <c r="A36" t="s">
        <v>50</v>
      </c>
      <c r="B36" t="s">
        <v>492</v>
      </c>
      <c r="C36" s="32">
        <v>27354.93</v>
      </c>
      <c r="D36" s="32">
        <v>19976.07</v>
      </c>
      <c r="E36" s="32">
        <v>25417.4</v>
      </c>
      <c r="F36" s="16"/>
      <c r="G36" s="16">
        <f t="shared" si="4"/>
        <v>24249.466666666664</v>
      </c>
      <c r="H36" s="14">
        <v>1</v>
      </c>
      <c r="J36" s="16">
        <f t="shared" si="0"/>
        <v>24249.466666666664</v>
      </c>
      <c r="L36" s="45">
        <f t="shared" si="1"/>
        <v>6.4876136077436663E-4</v>
      </c>
      <c r="N36" s="16">
        <f>+L36*(assessment!$J$271*assessment!$F$3)</f>
        <v>20038.517010925505</v>
      </c>
      <c r="P36" s="46">
        <f>+N36/payroll!F36</f>
        <v>1.0618352257765473E-3</v>
      </c>
      <c r="R36" s="16">
        <f>IF(P36&lt;$R$2,N36, +payroll!F36 * $R$2)</f>
        <v>20038.517010925505</v>
      </c>
      <c r="T36" s="5">
        <f t="shared" si="2"/>
        <v>0</v>
      </c>
      <c r="V36" s="42">
        <f t="shared" si="3"/>
        <v>1</v>
      </c>
    </row>
    <row r="37" spans="1:22">
      <c r="A37" t="s">
        <v>51</v>
      </c>
      <c r="B37" t="s">
        <v>52</v>
      </c>
      <c r="C37" s="32">
        <v>231582.01</v>
      </c>
      <c r="D37" s="32">
        <v>474890.17</v>
      </c>
      <c r="E37" s="32">
        <v>133982.87</v>
      </c>
      <c r="F37" s="16"/>
      <c r="G37" s="16">
        <f t="shared" si="4"/>
        <v>280151.68333333329</v>
      </c>
      <c r="H37" s="14">
        <v>1</v>
      </c>
      <c r="J37" s="16">
        <f t="shared" si="0"/>
        <v>280151.68333333329</v>
      </c>
      <c r="L37" s="45">
        <f t="shared" ref="L37:L68" si="5">+J37/$J$263</f>
        <v>7.495075656752428E-3</v>
      </c>
      <c r="N37" s="16">
        <f>+L37*(assessment!$J$271*assessment!$F$3)</f>
        <v>231502.99960333484</v>
      </c>
      <c r="P37" s="46">
        <f>+N37/payroll!F37</f>
        <v>1.2372852556921316E-3</v>
      </c>
      <c r="R37" s="16">
        <f>IF(P37&lt;$R$2,N37, +payroll!F37 * $R$2)</f>
        <v>231502.99960333484</v>
      </c>
      <c r="T37" s="5">
        <f t="shared" si="2"/>
        <v>0</v>
      </c>
      <c r="V37" s="42">
        <f t="shared" si="3"/>
        <v>1</v>
      </c>
    </row>
    <row r="38" spans="1:22">
      <c r="A38" t="s">
        <v>53</v>
      </c>
      <c r="B38" t="s">
        <v>54</v>
      </c>
      <c r="C38" s="32">
        <v>19507.43</v>
      </c>
      <c r="D38" s="32">
        <v>3919.1</v>
      </c>
      <c r="E38" s="32">
        <v>3291.44</v>
      </c>
      <c r="F38" s="16"/>
      <c r="G38" s="16">
        <f t="shared" si="4"/>
        <v>8905.99</v>
      </c>
      <c r="H38" s="14">
        <v>1</v>
      </c>
      <c r="J38" s="16">
        <f t="shared" si="0"/>
        <v>8905.99</v>
      </c>
      <c r="L38" s="45">
        <f t="shared" si="5"/>
        <v>2.382675986596091E-4</v>
      </c>
      <c r="N38" s="16">
        <f>+L38*(assessment!$J$271*assessment!$F$3)</f>
        <v>7359.453903349041</v>
      </c>
      <c r="P38" s="46">
        <f>+N38/payroll!F38</f>
        <v>1.55414986059108E-4</v>
      </c>
      <c r="R38" s="16">
        <f>IF(P38&lt;$R$2,N38, +payroll!F38 * $R$2)</f>
        <v>7359.453903349041</v>
      </c>
      <c r="T38" s="5">
        <f t="shared" si="2"/>
        <v>0</v>
      </c>
      <c r="V38" s="42">
        <f t="shared" si="3"/>
        <v>1</v>
      </c>
    </row>
    <row r="39" spans="1:22">
      <c r="A39" t="s">
        <v>55</v>
      </c>
      <c r="B39" t="s">
        <v>56</v>
      </c>
      <c r="C39" s="32">
        <v>1424.32</v>
      </c>
      <c r="D39" s="32">
        <v>3783.56</v>
      </c>
      <c r="E39" s="32">
        <v>0</v>
      </c>
      <c r="F39" s="16"/>
      <c r="G39" s="16">
        <f t="shared" si="4"/>
        <v>1735.96</v>
      </c>
      <c r="H39" s="14">
        <v>1</v>
      </c>
      <c r="J39" s="16">
        <f t="shared" si="0"/>
        <v>1735.96</v>
      </c>
      <c r="L39" s="45">
        <f t="shared" si="5"/>
        <v>4.6443238827927611E-5</v>
      </c>
      <c r="N39" s="16">
        <f>+L39*(assessment!$J$271*assessment!$F$3)</f>
        <v>1434.5084149047777</v>
      </c>
      <c r="P39" s="46">
        <f>+N39/payroll!F39</f>
        <v>1.9598400524482333E-4</v>
      </c>
      <c r="R39" s="16">
        <f>IF(P39&lt;$R$2,N39, +payroll!F39 * $R$2)</f>
        <v>1434.5084149047777</v>
      </c>
      <c r="T39" s="5">
        <f t="shared" si="2"/>
        <v>0</v>
      </c>
      <c r="V39" s="42">
        <f t="shared" si="3"/>
        <v>1</v>
      </c>
    </row>
    <row r="40" spans="1:22">
      <c r="A40" t="s">
        <v>57</v>
      </c>
      <c r="B40" t="s">
        <v>58</v>
      </c>
      <c r="C40" s="32">
        <v>2022.65</v>
      </c>
      <c r="D40" s="32">
        <v>1678.65</v>
      </c>
      <c r="E40" s="32">
        <v>1520.17</v>
      </c>
      <c r="F40" s="16"/>
      <c r="G40" s="16">
        <f t="shared" si="4"/>
        <v>1740.49</v>
      </c>
      <c r="H40" s="14">
        <v>1</v>
      </c>
      <c r="J40" s="16">
        <f t="shared" si="0"/>
        <v>1740.49</v>
      </c>
      <c r="L40" s="45">
        <f t="shared" si="5"/>
        <v>4.6564432790859076E-5</v>
      </c>
      <c r="N40" s="16">
        <f>+L40*(assessment!$J$271*assessment!$F$3)</f>
        <v>1438.2517748436694</v>
      </c>
      <c r="P40" s="46">
        <f>+N40/payroll!F40</f>
        <v>1.4493176515968596E-4</v>
      </c>
      <c r="R40" s="16">
        <f>IF(P40&lt;$R$2,N40, +payroll!F40 * $R$2)</f>
        <v>1438.2517748436694</v>
      </c>
      <c r="T40" s="5">
        <f t="shared" si="2"/>
        <v>0</v>
      </c>
      <c r="V40" s="42">
        <f t="shared" si="3"/>
        <v>1</v>
      </c>
    </row>
    <row r="41" spans="1:22">
      <c r="A41" t="s">
        <v>59</v>
      </c>
      <c r="B41" t="s">
        <v>60</v>
      </c>
      <c r="C41" s="32">
        <v>0</v>
      </c>
      <c r="D41" s="32">
        <v>0</v>
      </c>
      <c r="E41" s="32">
        <v>0</v>
      </c>
      <c r="F41" s="16"/>
      <c r="G41" s="16">
        <f t="shared" si="4"/>
        <v>0</v>
      </c>
      <c r="H41" s="14">
        <v>1</v>
      </c>
      <c r="J41" s="16">
        <f t="shared" si="0"/>
        <v>0</v>
      </c>
      <c r="L41" s="45">
        <f t="shared" si="5"/>
        <v>0</v>
      </c>
      <c r="N41" s="16">
        <f>+L41*(assessment!$J$271*assessment!$F$3)</f>
        <v>0</v>
      </c>
      <c r="P41" s="46">
        <f>+N41/payroll!F41</f>
        <v>0</v>
      </c>
      <c r="R41" s="16">
        <f>IF(P41&lt;$R$2,N41, +payroll!F41 * $R$2)</f>
        <v>0</v>
      </c>
      <c r="T41" s="5">
        <f t="shared" si="2"/>
        <v>0</v>
      </c>
      <c r="V41" s="42" t="e">
        <f t="shared" si="3"/>
        <v>#DIV/0!</v>
      </c>
    </row>
    <row r="42" spans="1:22">
      <c r="A42" t="s">
        <v>61</v>
      </c>
      <c r="B42" t="s">
        <v>527</v>
      </c>
      <c r="C42" s="32">
        <v>0</v>
      </c>
      <c r="D42" s="32">
        <v>0</v>
      </c>
      <c r="E42" s="32">
        <v>0</v>
      </c>
      <c r="F42" s="16"/>
      <c r="G42" s="16">
        <f t="shared" si="4"/>
        <v>0</v>
      </c>
      <c r="H42" s="14">
        <v>1</v>
      </c>
      <c r="J42" s="16">
        <f t="shared" si="0"/>
        <v>0</v>
      </c>
      <c r="L42" s="45">
        <f t="shared" si="5"/>
        <v>0</v>
      </c>
      <c r="N42" s="16">
        <f>+L42*(assessment!$J$271*assessment!$F$3)</f>
        <v>0</v>
      </c>
      <c r="P42" s="46">
        <f>+N42/payroll!F42</f>
        <v>0</v>
      </c>
      <c r="R42" s="16">
        <f>IF(P42&lt;$R$2,N42, +payroll!F42 * $R$2)</f>
        <v>0</v>
      </c>
      <c r="T42" s="5">
        <f t="shared" si="2"/>
        <v>0</v>
      </c>
      <c r="V42" s="42" t="e">
        <f t="shared" si="3"/>
        <v>#DIV/0!</v>
      </c>
    </row>
    <row r="43" spans="1:22">
      <c r="A43" t="s">
        <v>62</v>
      </c>
      <c r="B43" t="s">
        <v>63</v>
      </c>
      <c r="C43" s="32">
        <v>10120.36</v>
      </c>
      <c r="D43" s="32">
        <v>0</v>
      </c>
      <c r="E43" s="32">
        <v>2000.19</v>
      </c>
      <c r="F43" s="16"/>
      <c r="G43" s="16">
        <f t="shared" si="4"/>
        <v>4040.1833333333338</v>
      </c>
      <c r="H43" s="14">
        <v>1</v>
      </c>
      <c r="J43" s="16">
        <f t="shared" si="0"/>
        <v>4040.1833333333338</v>
      </c>
      <c r="L43" s="45">
        <f t="shared" si="5"/>
        <v>1.0808958700581389E-4</v>
      </c>
      <c r="N43" s="16">
        <f>+L43*(assessment!$J$271*assessment!$F$3)</f>
        <v>3338.6005376994294</v>
      </c>
      <c r="P43" s="46">
        <f>+N43/payroll!F43</f>
        <v>2.0411203668513507E-4</v>
      </c>
      <c r="R43" s="16">
        <f>IF(P43&lt;$R$2,N43, +payroll!F43 * $R$2)</f>
        <v>3338.6005376994294</v>
      </c>
      <c r="T43" s="5">
        <f t="shared" si="2"/>
        <v>0</v>
      </c>
      <c r="V43" s="42">
        <f t="shared" si="3"/>
        <v>1</v>
      </c>
    </row>
    <row r="44" spans="1:22">
      <c r="A44" s="42" t="s">
        <v>64</v>
      </c>
      <c r="B44" s="42" t="s">
        <v>528</v>
      </c>
      <c r="C44" s="32">
        <v>285071.77</v>
      </c>
      <c r="D44" s="32">
        <v>321484.11</v>
      </c>
      <c r="E44" s="32">
        <v>465442.7</v>
      </c>
      <c r="F44" s="16"/>
      <c r="G44" s="16">
        <f t="shared" si="4"/>
        <v>357332.86000000004</v>
      </c>
      <c r="H44" s="14">
        <v>1</v>
      </c>
      <c r="J44" s="16">
        <f t="shared" si="0"/>
        <v>357332.86000000004</v>
      </c>
      <c r="L44" s="45">
        <f t="shared" si="5"/>
        <v>9.5599526245111772E-3</v>
      </c>
      <c r="N44" s="16">
        <f>+L44*(assessment!$J$271*assessment!$F$3)</f>
        <v>295281.57019285636</v>
      </c>
      <c r="P44" s="46">
        <f>+N44/payroll!F44</f>
        <v>1.3638853385805048E-3</v>
      </c>
      <c r="R44" s="16">
        <f>IF(P44&lt;$R$2,N44, +payroll!F44 * $R$2)</f>
        <v>295281.57019285636</v>
      </c>
      <c r="T44" s="5">
        <f t="shared" si="2"/>
        <v>0</v>
      </c>
      <c r="V44" s="42">
        <f t="shared" si="3"/>
        <v>1</v>
      </c>
    </row>
    <row r="45" spans="1:22">
      <c r="A45" t="s">
        <v>550</v>
      </c>
      <c r="B45" t="s">
        <v>551</v>
      </c>
      <c r="C45" s="32">
        <v>0</v>
      </c>
      <c r="D45" s="32">
        <v>0</v>
      </c>
      <c r="E45" s="32">
        <v>1062.29</v>
      </c>
      <c r="F45" s="16"/>
      <c r="G45" s="16">
        <f t="shared" si="4"/>
        <v>354.09666666666664</v>
      </c>
      <c r="H45" s="14">
        <v>1</v>
      </c>
      <c r="J45" s="16">
        <f t="shared" si="0"/>
        <v>354.09666666666664</v>
      </c>
      <c r="L45" s="45">
        <f t="shared" si="5"/>
        <v>9.4733726918667891E-6</v>
      </c>
      <c r="N45" s="16">
        <f>+L45*(assessment!$J$271*assessment!$F$3)</f>
        <v>292.60734580466448</v>
      </c>
      <c r="P45" s="46">
        <f>+N45/payroll!F45</f>
        <v>5.5909578648273908E-4</v>
      </c>
      <c r="R45" s="16">
        <f>IF(P45&lt;$R$2,N45, +payroll!F45 * $R$2)</f>
        <v>292.60734580466448</v>
      </c>
      <c r="T45" s="5">
        <f t="shared" si="2"/>
        <v>0</v>
      </c>
      <c r="V45" s="42">
        <f t="shared" si="3"/>
        <v>1</v>
      </c>
    </row>
    <row r="46" spans="1:22">
      <c r="A46" t="s">
        <v>65</v>
      </c>
      <c r="B46" t="s">
        <v>66</v>
      </c>
      <c r="C46" s="32">
        <v>7750.62</v>
      </c>
      <c r="D46" s="32">
        <v>0</v>
      </c>
      <c r="E46" s="32">
        <v>5958.86</v>
      </c>
      <c r="F46" s="16"/>
      <c r="G46" s="16">
        <f t="shared" si="4"/>
        <v>4569.8266666666668</v>
      </c>
      <c r="H46" s="14">
        <v>1</v>
      </c>
      <c r="J46" s="16">
        <f t="shared" si="0"/>
        <v>4569.8266666666668</v>
      </c>
      <c r="L46" s="45">
        <f t="shared" si="5"/>
        <v>1.2225947100292191E-4</v>
      </c>
      <c r="N46" s="16">
        <f>+L46*(assessment!$J$271*assessment!$F$3)</f>
        <v>3776.2706559998983</v>
      </c>
      <c r="P46" s="46">
        <f>+N46/payroll!F46</f>
        <v>5.5649341030153626E-4</v>
      </c>
      <c r="R46" s="16">
        <f>IF(P46&lt;$R$2,N46, +payroll!F46 * $R$2)</f>
        <v>3776.2706559998983</v>
      </c>
      <c r="T46" s="5">
        <f t="shared" si="2"/>
        <v>0</v>
      </c>
      <c r="V46" s="42">
        <f t="shared" si="3"/>
        <v>1</v>
      </c>
    </row>
    <row r="47" spans="1:22">
      <c r="A47" t="s">
        <v>67</v>
      </c>
      <c r="B47" t="s">
        <v>68</v>
      </c>
      <c r="C47" s="32">
        <v>1042.17</v>
      </c>
      <c r="D47" s="32">
        <v>842.52</v>
      </c>
      <c r="E47" s="32">
        <v>8529.14</v>
      </c>
      <c r="F47" s="16"/>
      <c r="G47" s="16">
        <f t="shared" si="4"/>
        <v>3471.2766666666666</v>
      </c>
      <c r="H47" s="14">
        <v>1</v>
      </c>
      <c r="J47" s="16">
        <f t="shared" si="0"/>
        <v>3471.2766666666666</v>
      </c>
      <c r="L47" s="45">
        <f t="shared" si="5"/>
        <v>9.2869266151185775E-5</v>
      </c>
      <c r="N47" s="16">
        <f>+L47*(assessment!$J$271*assessment!$F$3)</f>
        <v>2868.4852120993228</v>
      </c>
      <c r="P47" s="46">
        <f>+N47/payroll!F47</f>
        <v>1.4387969379069888E-4</v>
      </c>
      <c r="R47" s="16">
        <f>IF(P47&lt;$R$2,N47, +payroll!F47 * $R$2)</f>
        <v>2868.4852120993228</v>
      </c>
      <c r="T47" s="5">
        <f t="shared" si="2"/>
        <v>0</v>
      </c>
      <c r="V47" s="42">
        <f t="shared" si="3"/>
        <v>1</v>
      </c>
    </row>
    <row r="48" spans="1:22">
      <c r="A48" t="s">
        <v>69</v>
      </c>
      <c r="B48" t="s">
        <v>70</v>
      </c>
      <c r="C48" s="32">
        <v>766.97</v>
      </c>
      <c r="D48" s="32">
        <v>325.70999999999998</v>
      </c>
      <c r="E48" s="32">
        <v>0</v>
      </c>
      <c r="F48" s="16"/>
      <c r="G48" s="16">
        <f t="shared" si="4"/>
        <v>364.22666666666669</v>
      </c>
      <c r="H48" s="14">
        <v>1</v>
      </c>
      <c r="J48" s="16">
        <f t="shared" si="0"/>
        <v>364.22666666666669</v>
      </c>
      <c r="L48" s="45">
        <f t="shared" si="5"/>
        <v>9.7443870063250192E-6</v>
      </c>
      <c r="N48" s="16">
        <f>+L48*(assessment!$J$271*assessment!$F$3)</f>
        <v>300.97825886889723</v>
      </c>
      <c r="P48" s="46">
        <f>+N48/payroll!F48</f>
        <v>3.5046277570650506E-4</v>
      </c>
      <c r="R48" s="16">
        <f>IF(P48&lt;$R$2,N48, +payroll!F48 * $R$2)</f>
        <v>300.97825886889723</v>
      </c>
      <c r="T48" s="5">
        <f t="shared" si="2"/>
        <v>0</v>
      </c>
      <c r="V48" s="42">
        <f t="shared" si="3"/>
        <v>1</v>
      </c>
    </row>
    <row r="49" spans="1:22">
      <c r="A49" t="s">
        <v>71</v>
      </c>
      <c r="B49" t="s">
        <v>72</v>
      </c>
      <c r="C49" s="32">
        <v>0</v>
      </c>
      <c r="D49" s="32">
        <v>0</v>
      </c>
      <c r="E49" s="32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45">
        <f t="shared" si="5"/>
        <v>0</v>
      </c>
      <c r="N49" s="16">
        <f>+L49*(assessment!$J$271*assessment!$F$3)</f>
        <v>0</v>
      </c>
      <c r="P49" s="46">
        <f>+N49/payroll!F49</f>
        <v>0</v>
      </c>
      <c r="R49" s="16">
        <f>IF(P49&lt;$R$2,N49, +payroll!F49 * $R$2)</f>
        <v>0</v>
      </c>
      <c r="T49" s="5">
        <f t="shared" si="2"/>
        <v>0</v>
      </c>
      <c r="V49" s="42" t="e">
        <f t="shared" si="3"/>
        <v>#DIV/0!</v>
      </c>
    </row>
    <row r="50" spans="1:22">
      <c r="A50" t="s">
        <v>73</v>
      </c>
      <c r="B50" t="s">
        <v>74</v>
      </c>
      <c r="C50" s="32">
        <v>0</v>
      </c>
      <c r="D50" s="32">
        <v>0</v>
      </c>
      <c r="E50" s="32">
        <v>0</v>
      </c>
      <c r="F50" s="16"/>
      <c r="G50" s="16">
        <f t="shared" si="4"/>
        <v>0</v>
      </c>
      <c r="H50" s="14">
        <v>1</v>
      </c>
      <c r="J50" s="16">
        <f t="shared" si="0"/>
        <v>0</v>
      </c>
      <c r="L50" s="45">
        <f t="shared" si="5"/>
        <v>0</v>
      </c>
      <c r="N50" s="16">
        <f>+L50*(assessment!$J$271*assessment!$F$3)</f>
        <v>0</v>
      </c>
      <c r="P50" s="46">
        <f>+N50/payroll!F50</f>
        <v>0</v>
      </c>
      <c r="R50" s="16">
        <f>IF(P50&lt;$R$2,N50, +payroll!F50 * $R$2)</f>
        <v>0</v>
      </c>
      <c r="T50" s="5">
        <f t="shared" si="2"/>
        <v>0</v>
      </c>
      <c r="V50" s="42" t="e">
        <f t="shared" si="3"/>
        <v>#DIV/0!</v>
      </c>
    </row>
    <row r="51" spans="1:22">
      <c r="A51" t="s">
        <v>75</v>
      </c>
      <c r="B51" t="s">
        <v>76</v>
      </c>
      <c r="C51" s="32">
        <v>257.60000000000002</v>
      </c>
      <c r="D51" s="32">
        <v>0</v>
      </c>
      <c r="E51" s="32">
        <v>0</v>
      </c>
      <c r="F51" s="16"/>
      <c r="G51" s="16">
        <f t="shared" si="4"/>
        <v>85.866666666666674</v>
      </c>
      <c r="H51" s="14">
        <v>1</v>
      </c>
      <c r="J51" s="16">
        <f t="shared" si="0"/>
        <v>85.866666666666674</v>
      </c>
      <c r="L51" s="45">
        <f t="shared" si="5"/>
        <v>2.2972453900769897E-6</v>
      </c>
      <c r="N51" s="16">
        <f>+L51*(assessment!$J$271*assessment!$F$3)</f>
        <v>70.955814588560173</v>
      </c>
      <c r="P51" s="46">
        <f>+N51/payroll!F51</f>
        <v>4.1059937342805609E-5</v>
      </c>
      <c r="R51" s="16">
        <f>IF(P51&lt;$R$2,N51, +payroll!F51 * $R$2)</f>
        <v>70.955814588560173</v>
      </c>
      <c r="T51" s="5">
        <f t="shared" si="2"/>
        <v>0</v>
      </c>
      <c r="V51" s="42">
        <f t="shared" si="3"/>
        <v>1</v>
      </c>
    </row>
    <row r="52" spans="1:22">
      <c r="A52" t="s">
        <v>77</v>
      </c>
      <c r="B52" t="s">
        <v>78</v>
      </c>
      <c r="C52" s="32">
        <v>0</v>
      </c>
      <c r="D52" s="32">
        <v>0</v>
      </c>
      <c r="E52" s="32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45">
        <f t="shared" si="5"/>
        <v>0</v>
      </c>
      <c r="N52" s="16">
        <f>+L52*(assessment!$J$271*assessment!$F$3)</f>
        <v>0</v>
      </c>
      <c r="P52" s="46">
        <f>+N52/payroll!F52</f>
        <v>0</v>
      </c>
      <c r="R52" s="16">
        <f>IF(P52&lt;$R$2,N52, +payroll!F52 * $R$2)</f>
        <v>0</v>
      </c>
      <c r="T52" s="5">
        <f t="shared" si="2"/>
        <v>0</v>
      </c>
      <c r="V52" s="42" t="e">
        <f t="shared" si="3"/>
        <v>#DIV/0!</v>
      </c>
    </row>
    <row r="53" spans="1:22">
      <c r="A53" t="s">
        <v>79</v>
      </c>
      <c r="B53" t="s">
        <v>80</v>
      </c>
      <c r="C53" s="32">
        <v>0</v>
      </c>
      <c r="D53" s="32">
        <v>0</v>
      </c>
      <c r="E53" s="32">
        <v>0</v>
      </c>
      <c r="F53" s="16"/>
      <c r="G53" s="16">
        <f t="shared" si="4"/>
        <v>0</v>
      </c>
      <c r="H53" s="14">
        <v>1</v>
      </c>
      <c r="J53" s="16">
        <f t="shared" si="0"/>
        <v>0</v>
      </c>
      <c r="L53" s="45">
        <f t="shared" si="5"/>
        <v>0</v>
      </c>
      <c r="N53" s="16">
        <f>+L53*(assessment!$J$271*assessment!$F$3)</f>
        <v>0</v>
      </c>
      <c r="P53" s="46">
        <f>+N53/payroll!F53</f>
        <v>0</v>
      </c>
      <c r="R53" s="16">
        <f>IF(P53&lt;$R$2,N53, +payroll!F53 * $R$2)</f>
        <v>0</v>
      </c>
      <c r="T53" s="5">
        <f t="shared" si="2"/>
        <v>0</v>
      </c>
      <c r="V53" s="42" t="e">
        <f t="shared" si="3"/>
        <v>#DIV/0!</v>
      </c>
    </row>
    <row r="54" spans="1:22">
      <c r="A54" t="s">
        <v>81</v>
      </c>
      <c r="B54" t="s">
        <v>493</v>
      </c>
      <c r="C54" s="32">
        <v>4300.66</v>
      </c>
      <c r="D54" s="32">
        <v>5316.12</v>
      </c>
      <c r="E54" s="32">
        <v>3223.56</v>
      </c>
      <c r="F54" s="16"/>
      <c r="G54" s="16">
        <f t="shared" si="4"/>
        <v>4280.1133333333328</v>
      </c>
      <c r="H54" s="14">
        <v>1</v>
      </c>
      <c r="J54" s="16">
        <f t="shared" si="0"/>
        <v>4280.1133333333328</v>
      </c>
      <c r="L54" s="45">
        <f t="shared" si="5"/>
        <v>1.145085864597095E-4</v>
      </c>
      <c r="N54" s="16">
        <f>+L54*(assessment!$J$271*assessment!$F$3)</f>
        <v>3536.8663986571141</v>
      </c>
      <c r="P54" s="46">
        <f>+N54/payroll!F54</f>
        <v>1.6778743372353514E-4</v>
      </c>
      <c r="R54" s="16">
        <f>IF(P54&lt;$R$2,N54, +payroll!F54 * $R$2)</f>
        <v>3536.8663986571141</v>
      </c>
      <c r="T54" s="5">
        <f t="shared" si="2"/>
        <v>0</v>
      </c>
      <c r="V54" s="42">
        <f t="shared" si="3"/>
        <v>1</v>
      </c>
    </row>
    <row r="55" spans="1:22">
      <c r="A55" t="s">
        <v>82</v>
      </c>
      <c r="B55" t="s">
        <v>83</v>
      </c>
      <c r="C55" s="32">
        <v>0</v>
      </c>
      <c r="D55" s="32">
        <v>0</v>
      </c>
      <c r="E55" s="32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45">
        <f t="shared" si="5"/>
        <v>0</v>
      </c>
      <c r="N55" s="16">
        <f>+L55*(assessment!$J$271*assessment!$F$3)</f>
        <v>0</v>
      </c>
      <c r="P55" s="46">
        <f>+N55/payroll!F55</f>
        <v>0</v>
      </c>
      <c r="R55" s="16">
        <f>IF(P55&lt;$R$2,N55, +payroll!F55 * $R$2)</f>
        <v>0</v>
      </c>
      <c r="T55" s="5">
        <f t="shared" si="2"/>
        <v>0</v>
      </c>
      <c r="V55" s="42" t="e">
        <f t="shared" si="3"/>
        <v>#DIV/0!</v>
      </c>
    </row>
    <row r="56" spans="1:22">
      <c r="A56" t="s">
        <v>84</v>
      </c>
      <c r="B56" s="31" t="s">
        <v>554</v>
      </c>
      <c r="C56" s="32">
        <v>214238.33</v>
      </c>
      <c r="D56" s="32">
        <v>554495.87</v>
      </c>
      <c r="E56" s="32">
        <v>232984.47</v>
      </c>
      <c r="F56" s="16"/>
      <c r="G56" s="16">
        <f t="shared" si="4"/>
        <v>333906.22333333333</v>
      </c>
      <c r="H56" s="14">
        <v>1</v>
      </c>
      <c r="J56" s="16">
        <f t="shared" si="0"/>
        <v>333906.22333333333</v>
      </c>
      <c r="L56" s="45">
        <f t="shared" si="5"/>
        <v>8.9332049565665882E-3</v>
      </c>
      <c r="N56" s="16">
        <f>+L56*(assessment!$J$271*assessment!$F$3)</f>
        <v>275922.99774231011</v>
      </c>
      <c r="P56" s="46">
        <f>+N56/payroll!F56</f>
        <v>1.069403914552268E-2</v>
      </c>
      <c r="R56" s="16">
        <f>IF(P56&lt;$R$2,N56, +payroll!F56 * $R$2)</f>
        <v>275922.99774231011</v>
      </c>
      <c r="T56" s="5">
        <f t="shared" si="2"/>
        <v>0</v>
      </c>
      <c r="V56" s="42">
        <f t="shared" si="3"/>
        <v>1</v>
      </c>
    </row>
    <row r="57" spans="1:22">
      <c r="A57" t="s">
        <v>85</v>
      </c>
      <c r="B57" t="s">
        <v>86</v>
      </c>
      <c r="C57" s="32">
        <v>3339.75</v>
      </c>
      <c r="D57" s="32">
        <v>152194.79999999999</v>
      </c>
      <c r="E57" s="32">
        <v>-18265.900000000001</v>
      </c>
      <c r="F57" s="16"/>
      <c r="G57" s="16">
        <f t="shared" si="4"/>
        <v>45756.216666666667</v>
      </c>
      <c r="H57" s="14">
        <v>1</v>
      </c>
      <c r="J57" s="16">
        <f t="shared" si="0"/>
        <v>45756.216666666667</v>
      </c>
      <c r="L57" s="45">
        <f t="shared" si="5"/>
        <v>1.2241450831311791E-3</v>
      </c>
      <c r="N57" s="16">
        <f>+L57*(assessment!$J$271*assessment!$F$3)</f>
        <v>37810.593471358537</v>
      </c>
      <c r="P57" s="46">
        <f>+N57/payroll!F57</f>
        <v>1.9571461558872357E-3</v>
      </c>
      <c r="R57" s="16">
        <f>IF(P57&lt;$R$2,N57, +payroll!F57 * $R$2)</f>
        <v>37810.593471358537</v>
      </c>
      <c r="T57" s="5">
        <f t="shared" si="2"/>
        <v>0</v>
      </c>
      <c r="V57" s="42">
        <f t="shared" si="3"/>
        <v>1</v>
      </c>
    </row>
    <row r="58" spans="1:22">
      <c r="A58" t="s">
        <v>87</v>
      </c>
      <c r="B58" t="s">
        <v>88</v>
      </c>
      <c r="C58" s="32">
        <v>3119600.17</v>
      </c>
      <c r="D58" s="32">
        <v>2784752.9</v>
      </c>
      <c r="E58" s="32">
        <v>2870255.64</v>
      </c>
      <c r="F58" s="16"/>
      <c r="G58" s="16">
        <f t="shared" si="4"/>
        <v>2924869.5700000003</v>
      </c>
      <c r="H58" s="14">
        <v>1</v>
      </c>
      <c r="J58" s="16">
        <f t="shared" si="0"/>
        <v>2924869.5700000003</v>
      </c>
      <c r="L58" s="45">
        <f t="shared" si="5"/>
        <v>7.8250890562022141E-2</v>
      </c>
      <c r="N58" s="16">
        <f>+L58*(assessment!$J$271*assessment!$F$3)</f>
        <v>2416962.3785478463</v>
      </c>
      <c r="P58" s="46">
        <f>+N58/payroll!F58</f>
        <v>4.3237942099583968E-3</v>
      </c>
      <c r="R58" s="16">
        <f>IF(P58&lt;$R$2,N58, +payroll!F58 * $R$2)</f>
        <v>2416962.3785478463</v>
      </c>
      <c r="T58" s="5">
        <f t="shared" si="2"/>
        <v>0</v>
      </c>
      <c r="V58" s="42">
        <f t="shared" si="3"/>
        <v>1</v>
      </c>
    </row>
    <row r="59" spans="1:22">
      <c r="A59" t="s">
        <v>89</v>
      </c>
      <c r="B59" s="31" t="s">
        <v>552</v>
      </c>
      <c r="C59" s="32">
        <v>445.56</v>
      </c>
      <c r="D59" s="32">
        <v>0</v>
      </c>
      <c r="E59" s="32">
        <v>0</v>
      </c>
      <c r="F59" s="16"/>
      <c r="G59" s="16">
        <f t="shared" si="4"/>
        <v>148.52000000000001</v>
      </c>
      <c r="H59" s="14">
        <v>1</v>
      </c>
      <c r="J59" s="16">
        <f t="shared" si="0"/>
        <v>148.52000000000001</v>
      </c>
      <c r="L59" s="45">
        <f t="shared" si="5"/>
        <v>3.9734497515632901E-6</v>
      </c>
      <c r="N59" s="16">
        <f>+L59*(assessment!$J$271*assessment!$F$3)</f>
        <v>122.72931967421923</v>
      </c>
      <c r="P59" s="46">
        <f>+N59/payroll!F59</f>
        <v>4.491654816440915E-5</v>
      </c>
      <c r="R59" s="16">
        <f>IF(P59&lt;$R$2,N59, +payroll!F59 * $R$2)</f>
        <v>122.72931967421923</v>
      </c>
      <c r="T59" s="5">
        <f t="shared" si="2"/>
        <v>0</v>
      </c>
      <c r="V59" s="42">
        <f t="shared" si="3"/>
        <v>1</v>
      </c>
    </row>
    <row r="60" spans="1:22">
      <c r="A60" t="s">
        <v>90</v>
      </c>
      <c r="B60" t="s">
        <v>91</v>
      </c>
      <c r="C60" s="32">
        <v>0</v>
      </c>
      <c r="D60" s="32">
        <v>0</v>
      </c>
      <c r="E60" s="32">
        <v>699.7</v>
      </c>
      <c r="F60" s="16"/>
      <c r="G60" s="16">
        <f t="shared" si="4"/>
        <v>233.23333333333335</v>
      </c>
      <c r="H60" s="14">
        <v>1</v>
      </c>
      <c r="J60" s="16">
        <f t="shared" si="0"/>
        <v>233.23333333333335</v>
      </c>
      <c r="L60" s="45">
        <f t="shared" si="5"/>
        <v>6.239839283528221E-6</v>
      </c>
      <c r="N60" s="16">
        <f>+L60*(assessment!$J$271*assessment!$F$3)</f>
        <v>192.73207867863181</v>
      </c>
      <c r="P60" s="46">
        <f>+N60/payroll!F60</f>
        <v>1.8737163660202281E-4</v>
      </c>
      <c r="R60" s="16">
        <f>IF(P60&lt;$R$2,N60, +payroll!F60 * $R$2)</f>
        <v>192.73207867863181</v>
      </c>
      <c r="T60" s="5">
        <f t="shared" si="2"/>
        <v>0</v>
      </c>
      <c r="V60" s="42">
        <f t="shared" si="3"/>
        <v>1</v>
      </c>
    </row>
    <row r="61" spans="1:22">
      <c r="A61" t="s">
        <v>92</v>
      </c>
      <c r="B61" t="s">
        <v>93</v>
      </c>
      <c r="C61" s="32">
        <v>9.1999999999999993</v>
      </c>
      <c r="D61" s="32">
        <v>0</v>
      </c>
      <c r="E61" s="32">
        <v>0</v>
      </c>
      <c r="F61" s="16"/>
      <c r="G61" s="16">
        <f t="shared" si="4"/>
        <v>3.0666666666666664</v>
      </c>
      <c r="H61" s="14">
        <v>1</v>
      </c>
      <c r="J61" s="16">
        <f t="shared" si="0"/>
        <v>3.0666666666666664</v>
      </c>
      <c r="L61" s="45">
        <f t="shared" si="5"/>
        <v>8.2044478217035335E-8</v>
      </c>
      <c r="N61" s="16">
        <f>+L61*(assessment!$J$271*assessment!$F$3)</f>
        <v>2.5341362353057204</v>
      </c>
      <c r="P61" s="46">
        <f>+N61/payroll!F61</f>
        <v>1.4241710769192124E-6</v>
      </c>
      <c r="R61" s="16">
        <f>IF(P61&lt;$R$2,N61, +payroll!F61 * $R$2)</f>
        <v>2.5341362353057204</v>
      </c>
      <c r="T61" s="5">
        <f t="shared" si="2"/>
        <v>0</v>
      </c>
      <c r="V61" s="42">
        <f t="shared" si="3"/>
        <v>1</v>
      </c>
    </row>
    <row r="62" spans="1:22">
      <c r="A62" t="s">
        <v>485</v>
      </c>
      <c r="B62" t="s">
        <v>486</v>
      </c>
      <c r="C62" s="32">
        <v>23874.12</v>
      </c>
      <c r="D62" s="32">
        <v>76640.259999999995</v>
      </c>
      <c r="E62" s="32">
        <v>51206.17</v>
      </c>
      <c r="F62" s="16"/>
      <c r="G62" s="16">
        <f t="shared" si="4"/>
        <v>50573.516666666663</v>
      </c>
      <c r="H62" s="14">
        <v>1</v>
      </c>
      <c r="J62" s="16">
        <f t="shared" si="0"/>
        <v>50573.516666666663</v>
      </c>
      <c r="L62" s="45">
        <f t="shared" si="5"/>
        <v>1.3530253651686543E-3</v>
      </c>
      <c r="N62" s="16">
        <f>+L62*(assessment!$J$271*assessment!$F$3)</f>
        <v>41791.363412555787</v>
      </c>
      <c r="P62" s="46">
        <f>+N62/payroll!F62</f>
        <v>5.8088070279067707E-3</v>
      </c>
      <c r="R62" s="16">
        <f>IF(P62&lt;$R$2,N62, +payroll!F62 * $R$2)</f>
        <v>41791.363412555787</v>
      </c>
      <c r="T62" s="5">
        <f t="shared" si="2"/>
        <v>0</v>
      </c>
      <c r="V62" s="42">
        <f t="shared" si="3"/>
        <v>1</v>
      </c>
    </row>
    <row r="63" spans="1:22">
      <c r="A63" t="s">
        <v>94</v>
      </c>
      <c r="B63" t="s">
        <v>487</v>
      </c>
      <c r="C63" s="32">
        <v>572.23</v>
      </c>
      <c r="D63" s="32">
        <v>0</v>
      </c>
      <c r="E63" s="32">
        <v>0</v>
      </c>
      <c r="F63" s="16"/>
      <c r="G63" s="16">
        <f t="shared" si="4"/>
        <v>190.74333333333334</v>
      </c>
      <c r="H63" s="14">
        <v>1</v>
      </c>
      <c r="J63" s="16">
        <f t="shared" si="0"/>
        <v>190.74333333333334</v>
      </c>
      <c r="L63" s="45">
        <f t="shared" si="5"/>
        <v>5.103077366318928E-6</v>
      </c>
      <c r="N63" s="16">
        <f>+L63*(assessment!$J$271*assessment!$F$3)</f>
        <v>157.62051934010788</v>
      </c>
      <c r="P63" s="46">
        <f>+N63/payroll!F63</f>
        <v>4.0891265336255231E-5</v>
      </c>
      <c r="R63" s="16">
        <f>IF(P63&lt;$R$2,N63, +payroll!F63 * $R$2)</f>
        <v>157.62051934010788</v>
      </c>
      <c r="T63" s="5">
        <f t="shared" si="2"/>
        <v>0</v>
      </c>
      <c r="V63" s="42">
        <f t="shared" si="3"/>
        <v>1</v>
      </c>
    </row>
    <row r="64" spans="1:22">
      <c r="A64" t="s">
        <v>95</v>
      </c>
      <c r="B64" t="s">
        <v>96</v>
      </c>
      <c r="C64" s="32">
        <v>1969.19</v>
      </c>
      <c r="D64" s="32">
        <v>135905.60999999999</v>
      </c>
      <c r="E64" s="32">
        <v>90413.97</v>
      </c>
      <c r="F64" s="16"/>
      <c r="G64" s="16">
        <f t="shared" si="4"/>
        <v>76096.256666666668</v>
      </c>
      <c r="H64" s="14">
        <v>1</v>
      </c>
      <c r="J64" s="16">
        <f t="shared" si="0"/>
        <v>76096.256666666668</v>
      </c>
      <c r="L64" s="45">
        <f t="shared" si="5"/>
        <v>2.035851414941173E-3</v>
      </c>
      <c r="N64" s="16">
        <f>+L64*(assessment!$J$271*assessment!$F$3)</f>
        <v>62882.048279388422</v>
      </c>
      <c r="P64" s="46">
        <f>+N64/payroll!F64</f>
        <v>3.7086348611225528E-3</v>
      </c>
      <c r="R64" s="16">
        <f>IF(P64&lt;$R$2,N64, +payroll!F64 * $R$2)</f>
        <v>62882.048279388422</v>
      </c>
      <c r="T64" s="5">
        <f t="shared" si="2"/>
        <v>0</v>
      </c>
      <c r="V64" s="42">
        <f t="shared" si="3"/>
        <v>1</v>
      </c>
    </row>
    <row r="65" spans="1:22">
      <c r="A65" t="s">
        <v>97</v>
      </c>
      <c r="B65" t="s">
        <v>98</v>
      </c>
      <c r="C65" s="32">
        <v>2813.3</v>
      </c>
      <c r="D65" s="32">
        <v>11718.65</v>
      </c>
      <c r="E65" s="32">
        <v>4604.51</v>
      </c>
      <c r="F65" s="16"/>
      <c r="G65" s="16">
        <f t="shared" si="4"/>
        <v>6378.82</v>
      </c>
      <c r="H65" s="14">
        <v>1</v>
      </c>
      <c r="J65" s="16">
        <f t="shared" si="0"/>
        <v>6378.82</v>
      </c>
      <c r="L65" s="45">
        <f t="shared" si="5"/>
        <v>1.7065661691534434E-4</v>
      </c>
      <c r="N65" s="16">
        <f>+L65*(assessment!$J$271*assessment!$F$3)</f>
        <v>5271.1300762476631</v>
      </c>
      <c r="P65" s="46">
        <f>+N65/payroll!F65</f>
        <v>1.9688024502857612E-4</v>
      </c>
      <c r="R65" s="16">
        <f>IF(P65&lt;$R$2,N65, +payroll!F65 * $R$2)</f>
        <v>5271.1300762476631</v>
      </c>
      <c r="T65" s="5">
        <f t="shared" si="2"/>
        <v>0</v>
      </c>
      <c r="V65" s="42">
        <f t="shared" si="3"/>
        <v>1</v>
      </c>
    </row>
    <row r="66" spans="1:22">
      <c r="A66" t="s">
        <v>99</v>
      </c>
      <c r="B66" t="s">
        <v>100</v>
      </c>
      <c r="C66" s="32">
        <v>29183.14</v>
      </c>
      <c r="D66" s="32">
        <v>36107.72</v>
      </c>
      <c r="E66" s="32">
        <v>25408.63</v>
      </c>
      <c r="F66" s="16"/>
      <c r="G66" s="16">
        <f t="shared" si="4"/>
        <v>30233.163333333334</v>
      </c>
      <c r="H66" s="14">
        <v>1</v>
      </c>
      <c r="J66" s="16">
        <f t="shared" si="0"/>
        <v>30233.163333333334</v>
      </c>
      <c r="L66" s="45">
        <f t="shared" si="5"/>
        <v>8.0884699256534947E-4</v>
      </c>
      <c r="N66" s="16">
        <f>+L66*(assessment!$J$271*assessment!$F$3)</f>
        <v>24983.137405733571</v>
      </c>
      <c r="P66" s="46">
        <f>+N66/payroll!F66</f>
        <v>3.2236588998415898E-4</v>
      </c>
      <c r="R66" s="16">
        <f>IF(P66&lt;$R$2,N66, +payroll!F66 * $R$2)</f>
        <v>24983.137405733571</v>
      </c>
      <c r="T66" s="5">
        <f t="shared" si="2"/>
        <v>0</v>
      </c>
      <c r="V66" s="42">
        <f t="shared" si="3"/>
        <v>1</v>
      </c>
    </row>
    <row r="67" spans="1:22">
      <c r="A67" t="s">
        <v>101</v>
      </c>
      <c r="B67" t="s">
        <v>529</v>
      </c>
      <c r="C67" s="32">
        <v>28136.639999999999</v>
      </c>
      <c r="D67" s="32">
        <v>10541.64</v>
      </c>
      <c r="E67" s="32">
        <v>4063.99</v>
      </c>
      <c r="F67" s="16"/>
      <c r="G67" s="16">
        <f t="shared" si="4"/>
        <v>14247.423333333332</v>
      </c>
      <c r="H67" s="14">
        <v>1</v>
      </c>
      <c r="J67" s="16">
        <f t="shared" si="0"/>
        <v>14247.423333333332</v>
      </c>
      <c r="L67" s="45">
        <f t="shared" si="5"/>
        <v>3.8117035216974379E-4</v>
      </c>
      <c r="N67" s="16">
        <f>+L67*(assessment!$J$271*assessment!$F$3)</f>
        <v>11773.340781110937</v>
      </c>
      <c r="P67" s="46">
        <f>+N67/payroll!F67</f>
        <v>2.5503603681259972E-4</v>
      </c>
      <c r="R67" s="16">
        <f>IF(P67&lt;$R$2,N67, +payroll!F67 * $R$2)</f>
        <v>11773.340781110937</v>
      </c>
      <c r="T67" s="5">
        <f t="shared" si="2"/>
        <v>0</v>
      </c>
      <c r="V67" s="42">
        <f t="shared" si="3"/>
        <v>1</v>
      </c>
    </row>
    <row r="68" spans="1:22">
      <c r="A68" t="s">
        <v>102</v>
      </c>
      <c r="B68" t="s">
        <v>103</v>
      </c>
      <c r="C68" s="32">
        <v>0</v>
      </c>
      <c r="D68" s="32">
        <v>0</v>
      </c>
      <c r="E68" s="32">
        <v>0</v>
      </c>
      <c r="F68" s="16"/>
      <c r="G68" s="16">
        <f t="shared" si="4"/>
        <v>0</v>
      </c>
      <c r="H68" s="14">
        <v>1</v>
      </c>
      <c r="J68" s="16">
        <f t="shared" si="0"/>
        <v>0</v>
      </c>
      <c r="L68" s="45">
        <f t="shared" si="5"/>
        <v>0</v>
      </c>
      <c r="N68" s="16">
        <f>+L68*(assessment!$J$271*assessment!$F$3)</f>
        <v>0</v>
      </c>
      <c r="P68" s="46">
        <f>+N68/payroll!F68</f>
        <v>0</v>
      </c>
      <c r="R68" s="16">
        <f>IF(P68&lt;$R$2,N68, +payroll!F68 * $R$2)</f>
        <v>0</v>
      </c>
      <c r="T68" s="5">
        <f t="shared" si="2"/>
        <v>0</v>
      </c>
      <c r="V68" s="42" t="e">
        <f t="shared" si="3"/>
        <v>#DIV/0!</v>
      </c>
    </row>
    <row r="69" spans="1:22">
      <c r="A69" t="s">
        <v>104</v>
      </c>
      <c r="B69" t="s">
        <v>105</v>
      </c>
      <c r="C69" s="32">
        <v>0</v>
      </c>
      <c r="D69" s="32">
        <v>0</v>
      </c>
      <c r="E69" s="32">
        <v>0</v>
      </c>
      <c r="F69" s="16"/>
      <c r="G69" s="16">
        <f t="shared" si="4"/>
        <v>0</v>
      </c>
      <c r="H69" s="14">
        <v>1</v>
      </c>
      <c r="J69" s="16">
        <f t="shared" ref="J69:J132" si="6">+G69*H69</f>
        <v>0</v>
      </c>
      <c r="L69" s="45">
        <f t="shared" ref="L69:L100" si="7">+J69/$J$263</f>
        <v>0</v>
      </c>
      <c r="N69" s="16">
        <f>+L69*(assessment!$J$271*assessment!$F$3)</f>
        <v>0</v>
      </c>
      <c r="P69" s="46">
        <f>+N69/payroll!F69</f>
        <v>0</v>
      </c>
      <c r="R69" s="16">
        <f>IF(P69&lt;$R$2,N69, +payroll!F69 * $R$2)</f>
        <v>0</v>
      </c>
      <c r="T69" s="5">
        <f t="shared" ref="T69:T132" si="8">+N69-R69</f>
        <v>0</v>
      </c>
      <c r="V69" s="42" t="e">
        <f t="shared" ref="V69:V132" si="9">+R69/N69</f>
        <v>#DIV/0!</v>
      </c>
    </row>
    <row r="70" spans="1:22">
      <c r="A70" t="s">
        <v>106</v>
      </c>
      <c r="B70" t="s">
        <v>107</v>
      </c>
      <c r="C70" s="32">
        <v>141300.45000000001</v>
      </c>
      <c r="D70" s="32">
        <v>79571.429999999993</v>
      </c>
      <c r="E70" s="32">
        <v>87960.99</v>
      </c>
      <c r="F70" s="16"/>
      <c r="G70" s="16">
        <f t="shared" ref="G70:G133" si="10">IF(SUM(C70:E70)&gt;0,AVERAGE(C70:E70),0)</f>
        <v>102944.29</v>
      </c>
      <c r="H70" s="14">
        <v>1</v>
      </c>
      <c r="J70" s="16">
        <f t="shared" si="6"/>
        <v>102944.29</v>
      </c>
      <c r="L70" s="45">
        <f t="shared" si="7"/>
        <v>2.7541338777629897E-3</v>
      </c>
      <c r="N70" s="16">
        <f>+L70*(assessment!$J$271*assessment!$F$3)</f>
        <v>85067.887665267481</v>
      </c>
      <c r="P70" s="46">
        <f>+N70/payroll!F70</f>
        <v>2.3871453596378722E-3</v>
      </c>
      <c r="R70" s="16">
        <f>IF(P70&lt;$R$2,N70, +payroll!F70 * $R$2)</f>
        <v>85067.887665267481</v>
      </c>
      <c r="T70" s="5">
        <f t="shared" si="8"/>
        <v>0</v>
      </c>
      <c r="V70" s="42">
        <f t="shared" si="9"/>
        <v>1</v>
      </c>
    </row>
    <row r="71" spans="1:22">
      <c r="A71" t="s">
        <v>108</v>
      </c>
      <c r="B71" t="s">
        <v>109</v>
      </c>
      <c r="C71" s="32">
        <v>0</v>
      </c>
      <c r="D71" s="32">
        <v>0</v>
      </c>
      <c r="E71" s="32">
        <v>0</v>
      </c>
      <c r="F71" s="16"/>
      <c r="G71" s="16">
        <f t="shared" si="10"/>
        <v>0</v>
      </c>
      <c r="H71" s="14">
        <v>1</v>
      </c>
      <c r="J71" s="16">
        <f t="shared" si="6"/>
        <v>0</v>
      </c>
      <c r="L71" s="45">
        <f t="shared" si="7"/>
        <v>0</v>
      </c>
      <c r="N71" s="16">
        <f>+L71*(assessment!$J$271*assessment!$F$3)</f>
        <v>0</v>
      </c>
      <c r="P71" s="46">
        <f>+N71/payroll!F71</f>
        <v>0</v>
      </c>
      <c r="R71" s="16">
        <f>IF(P71&lt;$R$2,N71, +payroll!F71 * $R$2)</f>
        <v>0</v>
      </c>
      <c r="T71" s="5">
        <f t="shared" si="8"/>
        <v>0</v>
      </c>
      <c r="V71" s="42" t="e">
        <f t="shared" si="9"/>
        <v>#DIV/0!</v>
      </c>
    </row>
    <row r="72" spans="1:22">
      <c r="A72" t="s">
        <v>110</v>
      </c>
      <c r="B72" t="s">
        <v>572</v>
      </c>
      <c r="C72" s="32">
        <v>0</v>
      </c>
      <c r="D72" s="32">
        <v>0</v>
      </c>
      <c r="E72" s="32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45">
        <f t="shared" si="7"/>
        <v>0</v>
      </c>
      <c r="N72" s="16">
        <f>+L72*(assessment!$J$271*assessment!$F$3)</f>
        <v>0</v>
      </c>
      <c r="P72" s="46">
        <f>+N72/payroll!F72</f>
        <v>0</v>
      </c>
      <c r="R72" s="16">
        <f>IF(P72&lt;$R$2,N72, +payroll!F72 * $R$2)</f>
        <v>0</v>
      </c>
      <c r="T72" s="5">
        <f t="shared" si="8"/>
        <v>0</v>
      </c>
      <c r="V72" s="42" t="e">
        <f t="shared" si="9"/>
        <v>#DIV/0!</v>
      </c>
    </row>
    <row r="73" spans="1:22">
      <c r="A73" t="s">
        <v>111</v>
      </c>
      <c r="B73" t="s">
        <v>112</v>
      </c>
      <c r="C73" s="32">
        <v>274.2</v>
      </c>
      <c r="D73" s="32">
        <v>274.8</v>
      </c>
      <c r="E73" s="32">
        <v>-265</v>
      </c>
      <c r="F73" s="16"/>
      <c r="G73" s="16">
        <f t="shared" si="10"/>
        <v>94.666666666666671</v>
      </c>
      <c r="H73" s="14">
        <v>1</v>
      </c>
      <c r="J73" s="16">
        <f t="shared" si="6"/>
        <v>94.666666666666671</v>
      </c>
      <c r="L73" s="45">
        <f t="shared" si="7"/>
        <v>2.5326773710476127E-6</v>
      </c>
      <c r="N73" s="16">
        <f>+L73*(assessment!$J$271*assessment!$F$3)</f>
        <v>78.227683785524405</v>
      </c>
      <c r="P73" s="46">
        <f>+N73/payroll!F73</f>
        <v>1.5028724827009781E-5</v>
      </c>
      <c r="R73" s="16">
        <f>IF(P73&lt;$R$2,N73, +payroll!F73 * $R$2)</f>
        <v>78.227683785524405</v>
      </c>
      <c r="T73" s="5">
        <f t="shared" si="8"/>
        <v>0</v>
      </c>
      <c r="V73" s="42">
        <f t="shared" si="9"/>
        <v>1</v>
      </c>
    </row>
    <row r="74" spans="1:22">
      <c r="A74" t="s">
        <v>113</v>
      </c>
      <c r="B74" t="s">
        <v>114</v>
      </c>
      <c r="C74" s="32">
        <v>2143.73</v>
      </c>
      <c r="D74" s="32">
        <v>0</v>
      </c>
      <c r="E74" s="32">
        <v>0</v>
      </c>
      <c r="F74" s="16"/>
      <c r="G74" s="16">
        <f t="shared" si="10"/>
        <v>714.57666666666671</v>
      </c>
      <c r="H74" s="14">
        <v>1</v>
      </c>
      <c r="J74" s="16">
        <f t="shared" si="6"/>
        <v>714.57666666666671</v>
      </c>
      <c r="L74" s="45">
        <f t="shared" si="7"/>
        <v>1.9117522748717953E-5</v>
      </c>
      <c r="N74" s="16">
        <f>+L74*(assessment!$J$271*assessment!$F$3)</f>
        <v>590.48955127303611</v>
      </c>
      <c r="P74" s="46">
        <f>+N74/payroll!F74</f>
        <v>2.4749117432554534E-4</v>
      </c>
      <c r="R74" s="16">
        <f>IF(P74&lt;$R$2,N74, +payroll!F74 * $R$2)</f>
        <v>590.48955127303611</v>
      </c>
      <c r="T74" s="5">
        <f t="shared" si="8"/>
        <v>0</v>
      </c>
      <c r="V74" s="42">
        <f t="shared" si="9"/>
        <v>1</v>
      </c>
    </row>
    <row r="75" spans="1:22">
      <c r="A75" t="s">
        <v>115</v>
      </c>
      <c r="B75" t="s">
        <v>116</v>
      </c>
      <c r="C75" s="32">
        <v>2021.77</v>
      </c>
      <c r="D75" s="32">
        <v>422.93</v>
      </c>
      <c r="E75" s="32">
        <v>10842.29</v>
      </c>
      <c r="F75" s="16"/>
      <c r="G75" s="16">
        <f t="shared" si="10"/>
        <v>4428.9966666666669</v>
      </c>
      <c r="H75" s="14">
        <v>1</v>
      </c>
      <c r="J75" s="16">
        <f t="shared" si="6"/>
        <v>4428.9966666666669</v>
      </c>
      <c r="L75" s="45">
        <f t="shared" si="7"/>
        <v>1.1849175669836591E-4</v>
      </c>
      <c r="N75" s="16">
        <f>+L75*(assessment!$J$271*assessment!$F$3)</f>
        <v>3659.8959583852993</v>
      </c>
      <c r="P75" s="46">
        <f>+N75/payroll!F75</f>
        <v>2.7227523032684651E-4</v>
      </c>
      <c r="R75" s="16">
        <f>IF(P75&lt;$R$2,N75, +payroll!F75 * $R$2)</f>
        <v>3659.8959583852993</v>
      </c>
      <c r="T75" s="5">
        <f t="shared" si="8"/>
        <v>0</v>
      </c>
      <c r="V75" s="42">
        <f t="shared" si="9"/>
        <v>1</v>
      </c>
    </row>
    <row r="76" spans="1:22">
      <c r="A76" t="s">
        <v>117</v>
      </c>
      <c r="B76" t="s">
        <v>118</v>
      </c>
      <c r="C76" s="32">
        <v>0</v>
      </c>
      <c r="D76" s="32">
        <v>0</v>
      </c>
      <c r="E76" s="32">
        <v>0</v>
      </c>
      <c r="F76" s="16"/>
      <c r="G76" s="16">
        <f t="shared" si="10"/>
        <v>0</v>
      </c>
      <c r="H76" s="14">
        <v>1</v>
      </c>
      <c r="J76" s="16">
        <f t="shared" si="6"/>
        <v>0</v>
      </c>
      <c r="L76" s="45">
        <f t="shared" si="7"/>
        <v>0</v>
      </c>
      <c r="N76" s="16">
        <f>+L76*(assessment!$J$271*assessment!$F$3)</f>
        <v>0</v>
      </c>
      <c r="P76" s="46">
        <f>+N76/payroll!F76</f>
        <v>0</v>
      </c>
      <c r="R76" s="16">
        <f>IF(P76&lt;$R$2,N76, +payroll!F76 * $R$2)</f>
        <v>0</v>
      </c>
      <c r="T76" s="5">
        <f t="shared" si="8"/>
        <v>0</v>
      </c>
      <c r="V76" s="42" t="e">
        <f t="shared" si="9"/>
        <v>#DIV/0!</v>
      </c>
    </row>
    <row r="77" spans="1:22">
      <c r="A77" t="s">
        <v>119</v>
      </c>
      <c r="B77" t="s">
        <v>120</v>
      </c>
      <c r="C77" s="32">
        <v>0</v>
      </c>
      <c r="D77" s="32">
        <v>13097.62</v>
      </c>
      <c r="E77" s="32">
        <v>1270.51</v>
      </c>
      <c r="F77" s="16"/>
      <c r="G77" s="16">
        <f t="shared" si="10"/>
        <v>4789.376666666667</v>
      </c>
      <c r="H77" s="14">
        <v>1</v>
      </c>
      <c r="J77" s="16">
        <f t="shared" si="6"/>
        <v>4789.376666666667</v>
      </c>
      <c r="L77" s="45">
        <f t="shared" si="7"/>
        <v>1.2813323139179697E-4</v>
      </c>
      <c r="N77" s="16">
        <f>+L77*(assessment!$J$271*assessment!$F$3)</f>
        <v>3957.6955289764333</v>
      </c>
      <c r="P77" s="46">
        <f>+N77/payroll!F77</f>
        <v>1.6909388301819422E-3</v>
      </c>
      <c r="R77" s="16">
        <f>IF(P77&lt;$R$2,N77, +payroll!F77 * $R$2)</f>
        <v>3957.6955289764333</v>
      </c>
      <c r="T77" s="5">
        <f t="shared" si="8"/>
        <v>0</v>
      </c>
      <c r="V77" s="42">
        <f t="shared" si="9"/>
        <v>1</v>
      </c>
    </row>
    <row r="78" spans="1:22">
      <c r="A78" t="s">
        <v>121</v>
      </c>
      <c r="B78" t="s">
        <v>494</v>
      </c>
      <c r="C78" s="32">
        <v>549</v>
      </c>
      <c r="D78" s="32">
        <v>416</v>
      </c>
      <c r="E78" s="32">
        <v>0</v>
      </c>
      <c r="F78" s="16"/>
      <c r="G78" s="16">
        <f t="shared" si="10"/>
        <v>321.66666666666669</v>
      </c>
      <c r="H78" s="14">
        <v>1</v>
      </c>
      <c r="J78" s="16">
        <f t="shared" si="6"/>
        <v>321.66666666666669</v>
      </c>
      <c r="L78" s="45">
        <f t="shared" si="7"/>
        <v>8.6057523347216424E-6</v>
      </c>
      <c r="N78" s="16">
        <f>+L78*(assessment!$J$271*assessment!$F$3)</f>
        <v>265.80885511630657</v>
      </c>
      <c r="P78" s="46">
        <f>+N78/payroll!F78</f>
        <v>1.6511241227142018E-4</v>
      </c>
      <c r="R78" s="16">
        <f>IF(P78&lt;$R$2,N78, +payroll!F78 * $R$2)</f>
        <v>265.80885511630657</v>
      </c>
      <c r="T78" s="5">
        <f t="shared" si="8"/>
        <v>0</v>
      </c>
      <c r="V78" s="42">
        <f t="shared" si="9"/>
        <v>1</v>
      </c>
    </row>
    <row r="79" spans="1:22">
      <c r="A79" t="s">
        <v>122</v>
      </c>
      <c r="B79" t="s">
        <v>123</v>
      </c>
      <c r="C79" s="32">
        <v>10661.07</v>
      </c>
      <c r="D79" s="32">
        <v>3007.59</v>
      </c>
      <c r="E79" s="32">
        <v>0</v>
      </c>
      <c r="F79" s="16"/>
      <c r="G79" s="16">
        <f t="shared" si="10"/>
        <v>4556.22</v>
      </c>
      <c r="H79" s="14">
        <v>1</v>
      </c>
      <c r="J79" s="16">
        <f t="shared" si="6"/>
        <v>4556.22</v>
      </c>
      <c r="L79" s="45">
        <f t="shared" si="7"/>
        <v>1.2189544322022416E-4</v>
      </c>
      <c r="N79" s="16">
        <f>+L79*(assessment!$J$271*assessment!$F$3)</f>
        <v>3765.0268037036835</v>
      </c>
      <c r="P79" s="46">
        <f>+N79/payroll!F79</f>
        <v>5.6639453986066844E-4</v>
      </c>
      <c r="R79" s="16">
        <f>IF(P79&lt;$R$2,N79, +payroll!F79 * $R$2)</f>
        <v>3765.0268037036835</v>
      </c>
      <c r="T79" s="5">
        <f t="shared" si="8"/>
        <v>0</v>
      </c>
      <c r="V79" s="42">
        <f t="shared" si="9"/>
        <v>1</v>
      </c>
    </row>
    <row r="80" spans="1:22">
      <c r="A80" t="s">
        <v>477</v>
      </c>
      <c r="B80" t="s">
        <v>530</v>
      </c>
      <c r="C80" s="32">
        <v>0</v>
      </c>
      <c r="D80" s="32">
        <v>9.8000000000000007</v>
      </c>
      <c r="E80" s="32">
        <v>0</v>
      </c>
      <c r="F80" s="16"/>
      <c r="G80" s="16">
        <f t="shared" si="10"/>
        <v>3.2666666666666671</v>
      </c>
      <c r="H80" s="14">
        <v>1</v>
      </c>
      <c r="J80" s="16">
        <f t="shared" si="6"/>
        <v>3.2666666666666671</v>
      </c>
      <c r="L80" s="45">
        <f t="shared" si="7"/>
        <v>8.739520505727679E-8</v>
      </c>
      <c r="N80" s="16">
        <f>+L80*(assessment!$J$271*assessment!$F$3)</f>
        <v>2.6994059897821807</v>
      </c>
      <c r="P80" s="46">
        <f>+N80/payroll!F80</f>
        <v>7.516307613628622E-6</v>
      </c>
      <c r="R80" s="16">
        <f>IF(P80&lt;$R$2,N80, +payroll!F80 * $R$2)</f>
        <v>2.6994059897821807</v>
      </c>
      <c r="T80" s="5">
        <f t="shared" si="8"/>
        <v>0</v>
      </c>
      <c r="V80" s="42">
        <f t="shared" si="9"/>
        <v>1</v>
      </c>
    </row>
    <row r="81" spans="1:22">
      <c r="A81" t="s">
        <v>124</v>
      </c>
      <c r="B81" t="s">
        <v>488</v>
      </c>
      <c r="C81" s="32">
        <v>391.96</v>
      </c>
      <c r="D81" s="32">
        <v>0</v>
      </c>
      <c r="E81" s="32">
        <v>0</v>
      </c>
      <c r="F81" s="16"/>
      <c r="G81" s="16">
        <f t="shared" si="10"/>
        <v>130.65333333333334</v>
      </c>
      <c r="H81" s="14">
        <v>1</v>
      </c>
      <c r="J81" s="16">
        <f t="shared" si="6"/>
        <v>130.65333333333334</v>
      </c>
      <c r="L81" s="45">
        <f t="shared" si="7"/>
        <v>3.4954514871683882E-6</v>
      </c>
      <c r="N81" s="16">
        <f>+L81*(assessment!$J$271*assessment!$F$3)</f>
        <v>107.96522160765545</v>
      </c>
      <c r="P81" s="46">
        <f>+N81/payroll!F81</f>
        <v>1.089371146428417E-5</v>
      </c>
      <c r="R81" s="16">
        <f>IF(P81&lt;$R$2,N81, +payroll!F81 * $R$2)</f>
        <v>107.96522160765545</v>
      </c>
      <c r="T81" s="5">
        <f t="shared" si="8"/>
        <v>0</v>
      </c>
      <c r="V81" s="42">
        <f t="shared" si="9"/>
        <v>1</v>
      </c>
    </row>
    <row r="82" spans="1:22">
      <c r="A82" t="s">
        <v>125</v>
      </c>
      <c r="B82" t="s">
        <v>126</v>
      </c>
      <c r="C82" s="32">
        <v>0</v>
      </c>
      <c r="D82" s="32">
        <v>0</v>
      </c>
      <c r="E82" s="32">
        <v>0</v>
      </c>
      <c r="F82" s="16"/>
      <c r="G82" s="16">
        <f t="shared" si="10"/>
        <v>0</v>
      </c>
      <c r="H82" s="14">
        <v>1</v>
      </c>
      <c r="J82" s="16">
        <f t="shared" si="6"/>
        <v>0</v>
      </c>
      <c r="L82" s="45">
        <f t="shared" si="7"/>
        <v>0</v>
      </c>
      <c r="N82" s="16">
        <f>+L82*(assessment!$J$271*assessment!$F$3)</f>
        <v>0</v>
      </c>
      <c r="P82" s="46">
        <f>+N82/payroll!F82</f>
        <v>0</v>
      </c>
      <c r="R82" s="16">
        <f>IF(P82&lt;$R$2,N82, +payroll!F82 * $R$2)</f>
        <v>0</v>
      </c>
      <c r="T82" s="5">
        <f t="shared" si="8"/>
        <v>0</v>
      </c>
      <c r="V82" s="42" t="e">
        <f t="shared" si="9"/>
        <v>#DIV/0!</v>
      </c>
    </row>
    <row r="83" spans="1:22">
      <c r="A83" t="s">
        <v>127</v>
      </c>
      <c r="B83" t="s">
        <v>531</v>
      </c>
      <c r="C83" s="32">
        <v>0</v>
      </c>
      <c r="D83" s="32">
        <v>0</v>
      </c>
      <c r="E83" s="32">
        <v>0</v>
      </c>
      <c r="F83" s="16"/>
      <c r="G83" s="16">
        <f t="shared" si="10"/>
        <v>0</v>
      </c>
      <c r="H83" s="14">
        <v>1</v>
      </c>
      <c r="J83" s="16">
        <f t="shared" si="6"/>
        <v>0</v>
      </c>
      <c r="L83" s="45">
        <f t="shared" si="7"/>
        <v>0</v>
      </c>
      <c r="N83" s="16">
        <f>+L83*(assessment!$J$271*assessment!$F$3)</f>
        <v>0</v>
      </c>
      <c r="P83" s="46">
        <f>+N83/payroll!F83</f>
        <v>0</v>
      </c>
      <c r="R83" s="16">
        <f>IF(P83&lt;$R$2,N83, +payroll!F83 * $R$2)</f>
        <v>0</v>
      </c>
      <c r="T83" s="5">
        <f t="shared" si="8"/>
        <v>0</v>
      </c>
      <c r="V83" s="42" t="e">
        <f t="shared" si="9"/>
        <v>#DIV/0!</v>
      </c>
    </row>
    <row r="84" spans="1:22">
      <c r="A84" t="s">
        <v>128</v>
      </c>
      <c r="B84" t="s">
        <v>129</v>
      </c>
      <c r="C84" s="32">
        <v>0</v>
      </c>
      <c r="D84" s="32">
        <v>1442.87</v>
      </c>
      <c r="E84" s="32">
        <v>0</v>
      </c>
      <c r="F84" s="16"/>
      <c r="G84" s="16">
        <f t="shared" si="10"/>
        <v>480.95666666666665</v>
      </c>
      <c r="H84" s="14">
        <v>1</v>
      </c>
      <c r="J84" s="16">
        <f t="shared" si="6"/>
        <v>480.95666666666665</v>
      </c>
      <c r="L84" s="45">
        <f t="shared" si="7"/>
        <v>1.2867338726631932E-5</v>
      </c>
      <c r="N84" s="16">
        <f>+L84*(assessment!$J$271*assessment!$F$3)</f>
        <v>397.43795106908311</v>
      </c>
      <c r="P84" s="46">
        <f>+N84/payroll!F84</f>
        <v>6.5400183033762697E-4</v>
      </c>
      <c r="R84" s="16">
        <f>IF(P84&lt;$R$2,N84, +payroll!F84 * $R$2)</f>
        <v>397.43795106908311</v>
      </c>
      <c r="T84" s="5">
        <f t="shared" si="8"/>
        <v>0</v>
      </c>
      <c r="V84" s="42">
        <f t="shared" si="9"/>
        <v>1</v>
      </c>
    </row>
    <row r="85" spans="1:22">
      <c r="A85" s="42" t="s">
        <v>576</v>
      </c>
      <c r="B85" s="42" t="s">
        <v>577</v>
      </c>
      <c r="C85" s="32">
        <v>0</v>
      </c>
      <c r="D85" s="32">
        <v>0</v>
      </c>
      <c r="E85" s="32">
        <v>0</v>
      </c>
      <c r="F85" s="16"/>
      <c r="G85" s="16">
        <f>IF(SUM(C85:E85)&gt;0,AVERAGE(C85:E85),0)</f>
        <v>0</v>
      </c>
      <c r="H85" s="14">
        <v>1</v>
      </c>
      <c r="J85" s="16">
        <f>+G85*H85</f>
        <v>0</v>
      </c>
      <c r="L85" s="45">
        <f t="shared" si="7"/>
        <v>0</v>
      </c>
      <c r="N85" s="16">
        <f>+L85*(assessment!$J$271*assessment!$F$3)</f>
        <v>0</v>
      </c>
      <c r="P85" s="46">
        <f>+N85/payroll!F85</f>
        <v>0</v>
      </c>
      <c r="R85" s="16">
        <f>IF(P85&lt;$R$2,N85, +payroll!F85 * $R$2)</f>
        <v>0</v>
      </c>
      <c r="T85" s="5">
        <f>+N85-R85</f>
        <v>0</v>
      </c>
      <c r="V85" s="42" t="e">
        <f>+R85/N85</f>
        <v>#DIV/0!</v>
      </c>
    </row>
    <row r="86" spans="1:22">
      <c r="A86" t="s">
        <v>130</v>
      </c>
      <c r="B86" t="s">
        <v>131</v>
      </c>
      <c r="C86" s="32">
        <v>0</v>
      </c>
      <c r="D86" s="32">
        <v>0</v>
      </c>
      <c r="E86" s="32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45">
        <f t="shared" si="7"/>
        <v>0</v>
      </c>
      <c r="N86" s="16">
        <f>+L86*(assessment!$J$271*assessment!$F$3)</f>
        <v>0</v>
      </c>
      <c r="P86" s="46">
        <f>+N86/payroll!F86</f>
        <v>0</v>
      </c>
      <c r="R86" s="16">
        <f>IF(P86&lt;$R$2,N86, +payroll!F86 * $R$2)</f>
        <v>0</v>
      </c>
      <c r="T86" s="5">
        <f t="shared" si="8"/>
        <v>0</v>
      </c>
      <c r="V86" s="42" t="e">
        <f t="shared" si="9"/>
        <v>#DIV/0!</v>
      </c>
    </row>
    <row r="87" spans="1:22">
      <c r="A87" t="s">
        <v>132</v>
      </c>
      <c r="B87" t="s">
        <v>133</v>
      </c>
      <c r="C87" s="32">
        <v>0</v>
      </c>
      <c r="D87" s="32">
        <v>0</v>
      </c>
      <c r="E87" s="32">
        <v>0</v>
      </c>
      <c r="F87" s="16"/>
      <c r="G87" s="16">
        <f t="shared" si="10"/>
        <v>0</v>
      </c>
      <c r="H87" s="14">
        <v>1</v>
      </c>
      <c r="J87" s="16">
        <f t="shared" si="6"/>
        <v>0</v>
      </c>
      <c r="L87" s="45">
        <f t="shared" si="7"/>
        <v>0</v>
      </c>
      <c r="N87" s="16">
        <f>+L87*(assessment!$J$271*assessment!$F$3)</f>
        <v>0</v>
      </c>
      <c r="P87" s="46">
        <f>+N87/payroll!F87</f>
        <v>0</v>
      </c>
      <c r="R87" s="16">
        <f>IF(P87&lt;$R$2,N87, +payroll!F87 * $R$2)</f>
        <v>0</v>
      </c>
      <c r="T87" s="5">
        <f t="shared" si="8"/>
        <v>0</v>
      </c>
      <c r="V87" s="42" t="e">
        <f t="shared" si="9"/>
        <v>#DIV/0!</v>
      </c>
    </row>
    <row r="88" spans="1:22">
      <c r="A88" t="s">
        <v>134</v>
      </c>
      <c r="B88" t="s">
        <v>135</v>
      </c>
      <c r="C88" s="32">
        <v>0</v>
      </c>
      <c r="D88" s="32">
        <v>557.5</v>
      </c>
      <c r="E88" s="32">
        <v>0</v>
      </c>
      <c r="F88" s="16"/>
      <c r="G88" s="16">
        <f t="shared" si="10"/>
        <v>185.83333333333334</v>
      </c>
      <c r="H88" s="14">
        <v>1</v>
      </c>
      <c r="J88" s="16">
        <f t="shared" si="6"/>
        <v>185.83333333333334</v>
      </c>
      <c r="L88" s="45">
        <f t="shared" si="7"/>
        <v>4.971717022391E-6</v>
      </c>
      <c r="N88" s="16">
        <f>+L88*(assessment!$J$271*assessment!$F$3)</f>
        <v>153.56314686771077</v>
      </c>
      <c r="P88" s="46">
        <f>+N88/payroll!F88</f>
        <v>2.8545317652794393E-5</v>
      </c>
      <c r="R88" s="16">
        <f>IF(P88&lt;$R$2,N88, +payroll!F88 * $R$2)</f>
        <v>153.56314686771077</v>
      </c>
      <c r="T88" s="5">
        <f t="shared" si="8"/>
        <v>0</v>
      </c>
      <c r="V88" s="42">
        <f t="shared" si="9"/>
        <v>1</v>
      </c>
    </row>
    <row r="89" spans="1:22">
      <c r="A89" s="42" t="s">
        <v>136</v>
      </c>
      <c r="B89" s="42" t="s">
        <v>137</v>
      </c>
      <c r="C89" s="32">
        <v>11031878.33</v>
      </c>
      <c r="D89" s="32">
        <v>10171206.16</v>
      </c>
      <c r="E89" s="32">
        <v>9446410.3000000007</v>
      </c>
      <c r="F89" s="16"/>
      <c r="G89" s="16">
        <f t="shared" si="10"/>
        <v>10216498.263333334</v>
      </c>
      <c r="H89" s="14">
        <v>1</v>
      </c>
      <c r="J89" s="16">
        <f t="shared" si="6"/>
        <v>10216498.263333334</v>
      </c>
      <c r="L89" s="45">
        <f t="shared" si="7"/>
        <v>0.27332845735448841</v>
      </c>
      <c r="N89" s="16">
        <f>+L89*(assessment!$J$271*assessment!$F$3)</f>
        <v>8442390.7979514021</v>
      </c>
      <c r="P89" s="46">
        <f>+N89/payroll!F89</f>
        <v>5.6802838345846769E-3</v>
      </c>
      <c r="R89" s="16">
        <f>IF(P89&lt;$R$2,N89, +payroll!F89 * $R$2)</f>
        <v>8442390.7979514021</v>
      </c>
      <c r="T89" s="5">
        <f t="shared" si="8"/>
        <v>0</v>
      </c>
      <c r="V89" s="42">
        <f t="shared" si="9"/>
        <v>1</v>
      </c>
    </row>
    <row r="90" spans="1:22">
      <c r="A90" t="s">
        <v>138</v>
      </c>
      <c r="B90" t="s">
        <v>480</v>
      </c>
      <c r="C90" s="32">
        <v>895185.83</v>
      </c>
      <c r="D90" s="32">
        <v>1103232.69</v>
      </c>
      <c r="E90" s="32">
        <v>970773.24</v>
      </c>
      <c r="F90" s="16"/>
      <c r="G90" s="16">
        <f t="shared" si="10"/>
        <v>989730.58666666655</v>
      </c>
      <c r="H90" s="14">
        <v>1</v>
      </c>
      <c r="J90" s="16">
        <f t="shared" si="6"/>
        <v>989730.58666666655</v>
      </c>
      <c r="L90" s="45">
        <f t="shared" si="7"/>
        <v>2.6478890073426173E-2</v>
      </c>
      <c r="N90" s="16">
        <f>+L90*(assessment!$J$271*assessment!$F$3)</f>
        <v>817862.65528121358</v>
      </c>
      <c r="P90" s="46">
        <f>+N90/payroll!F90</f>
        <v>1.3400073104866642E-3</v>
      </c>
      <c r="R90" s="16">
        <f>IF(P90&lt;$R$2,N90, +payroll!F90 * $R$2)</f>
        <v>817862.65528121358</v>
      </c>
      <c r="T90" s="5">
        <f t="shared" si="8"/>
        <v>0</v>
      </c>
      <c r="V90" s="42">
        <f t="shared" si="9"/>
        <v>1</v>
      </c>
    </row>
    <row r="91" spans="1:22">
      <c r="A91" t="s">
        <v>139</v>
      </c>
      <c r="B91" t="s">
        <v>140</v>
      </c>
      <c r="C91" s="32">
        <v>3885.38</v>
      </c>
      <c r="D91" s="32">
        <v>15.82</v>
      </c>
      <c r="E91" s="32">
        <v>0</v>
      </c>
      <c r="F91" s="16"/>
      <c r="G91" s="16">
        <f t="shared" si="10"/>
        <v>1300.4000000000001</v>
      </c>
      <c r="H91" s="14">
        <v>1</v>
      </c>
      <c r="J91" s="16">
        <f t="shared" si="6"/>
        <v>1300.4000000000001</v>
      </c>
      <c r="L91" s="45">
        <f t="shared" si="7"/>
        <v>3.4790425915249816E-5</v>
      </c>
      <c r="N91" s="16">
        <f>+L91*(assessment!$J$271*assessment!$F$3)</f>
        <v>1074.5839436059432</v>
      </c>
      <c r="P91" s="46">
        <f>+N91/payroll!F91</f>
        <v>1.0206710766654001E-3</v>
      </c>
      <c r="R91" s="16">
        <f>IF(P91&lt;$R$2,N91, +payroll!F91 * $R$2)</f>
        <v>1074.5839436059432</v>
      </c>
      <c r="T91" s="5">
        <f t="shared" si="8"/>
        <v>0</v>
      </c>
      <c r="V91" s="42">
        <f t="shared" si="9"/>
        <v>1</v>
      </c>
    </row>
    <row r="92" spans="1:22">
      <c r="A92" t="s">
        <v>479</v>
      </c>
      <c r="B92" t="s">
        <v>484</v>
      </c>
      <c r="C92" s="32">
        <v>333942.44</v>
      </c>
      <c r="D92" s="32">
        <v>285497.34000000003</v>
      </c>
      <c r="E92" s="32">
        <v>214079.59</v>
      </c>
      <c r="F92" s="16"/>
      <c r="G92" s="16">
        <f t="shared" si="10"/>
        <v>277839.78999999998</v>
      </c>
      <c r="H92" s="14">
        <v>1</v>
      </c>
      <c r="J92" s="16">
        <f t="shared" si="6"/>
        <v>277839.78999999998</v>
      </c>
      <c r="L92" s="45">
        <f t="shared" si="7"/>
        <v>7.4332241082002192E-3</v>
      </c>
      <c r="N92" s="16">
        <f>+L92*(assessment!$J$271*assessment!$F$3)</f>
        <v>229592.56938545607</v>
      </c>
      <c r="P92" s="46">
        <f>+N92/payroll!F92</f>
        <v>1.6811793569701348E-3</v>
      </c>
      <c r="R92" s="16">
        <f>IF(P92&lt;$R$2,N92, +payroll!F92 * $R$2)</f>
        <v>229592.56938545607</v>
      </c>
      <c r="T92" s="5">
        <f t="shared" si="8"/>
        <v>0</v>
      </c>
      <c r="V92" s="42">
        <f t="shared" si="9"/>
        <v>1</v>
      </c>
    </row>
    <row r="93" spans="1:22">
      <c r="A93" t="s">
        <v>501</v>
      </c>
      <c r="B93" t="s">
        <v>542</v>
      </c>
      <c r="C93" s="32">
        <v>0</v>
      </c>
      <c r="D93" s="32">
        <v>0</v>
      </c>
      <c r="E93" s="32">
        <v>0</v>
      </c>
      <c r="F93" s="16"/>
      <c r="G93" s="16">
        <f t="shared" si="10"/>
        <v>0</v>
      </c>
      <c r="H93" s="14">
        <v>1</v>
      </c>
      <c r="J93" s="16">
        <f t="shared" si="6"/>
        <v>0</v>
      </c>
      <c r="L93" s="45">
        <f t="shared" si="7"/>
        <v>0</v>
      </c>
      <c r="N93" s="16">
        <f>+L93*(assessment!$J$271*assessment!$F$3)</f>
        <v>0</v>
      </c>
      <c r="P93" s="46">
        <f>+N93/payroll!F93</f>
        <v>0</v>
      </c>
      <c r="R93" s="16">
        <f>IF(P93&lt;$R$2,N93, +payroll!F93 * $R$2)</f>
        <v>0</v>
      </c>
      <c r="T93" s="5">
        <f t="shared" si="8"/>
        <v>0</v>
      </c>
      <c r="V93" s="42" t="e">
        <f t="shared" si="9"/>
        <v>#DIV/0!</v>
      </c>
    </row>
    <row r="94" spans="1:22">
      <c r="A94" t="s">
        <v>141</v>
      </c>
      <c r="B94" t="s">
        <v>142</v>
      </c>
      <c r="C94" s="32">
        <v>32735.72</v>
      </c>
      <c r="D94" s="32">
        <v>46317.43</v>
      </c>
      <c r="E94" s="32">
        <v>44541.25</v>
      </c>
      <c r="F94" s="16"/>
      <c r="G94" s="16">
        <f t="shared" si="10"/>
        <v>41198.133333333331</v>
      </c>
      <c r="H94" s="14">
        <v>1</v>
      </c>
      <c r="J94" s="16">
        <f t="shared" si="6"/>
        <v>41198.133333333331</v>
      </c>
      <c r="L94" s="45">
        <f t="shared" si="7"/>
        <v>1.1021997889725599E-3</v>
      </c>
      <c r="N94" s="16">
        <f>+L94*(assessment!$J$271*assessment!$F$3)</f>
        <v>34044.026904442311</v>
      </c>
      <c r="P94" s="46">
        <f>+N94/payroll!F94</f>
        <v>9.7187406494487366E-4</v>
      </c>
      <c r="R94" s="16">
        <f>IF(P94&lt;$R$2,N94, +payroll!F94 * $R$2)</f>
        <v>34044.026904442311</v>
      </c>
      <c r="T94" s="5">
        <f t="shared" si="8"/>
        <v>0</v>
      </c>
      <c r="V94" s="42">
        <f t="shared" si="9"/>
        <v>1</v>
      </c>
    </row>
    <row r="95" spans="1:22">
      <c r="A95" t="s">
        <v>143</v>
      </c>
      <c r="B95" t="s">
        <v>144</v>
      </c>
      <c r="C95" s="32">
        <v>105759.31</v>
      </c>
      <c r="D95" s="32">
        <v>48630.57</v>
      </c>
      <c r="E95" s="32">
        <v>20593.38</v>
      </c>
      <c r="F95" s="16"/>
      <c r="G95" s="16">
        <f t="shared" si="10"/>
        <v>58327.753333333334</v>
      </c>
      <c r="H95" s="14">
        <v>1</v>
      </c>
      <c r="J95" s="16">
        <f t="shared" si="6"/>
        <v>58327.753333333334</v>
      </c>
      <c r="L95" s="45">
        <f t="shared" si="7"/>
        <v>1.5604793764582424E-3</v>
      </c>
      <c r="N95" s="16">
        <f>+L95*(assessment!$J$271*assessment!$F$3)</f>
        <v>48199.067362817608</v>
      </c>
      <c r="P95" s="46">
        <f>+N95/payroll!F95</f>
        <v>4.8850117301148669E-3</v>
      </c>
      <c r="R95" s="16">
        <f>IF(P95&lt;$R$2,N95, +payroll!F95 * $R$2)</f>
        <v>48199.067362817608</v>
      </c>
      <c r="T95" s="5">
        <f t="shared" si="8"/>
        <v>0</v>
      </c>
      <c r="V95" s="42">
        <f t="shared" si="9"/>
        <v>1</v>
      </c>
    </row>
    <row r="96" spans="1:22">
      <c r="A96" t="s">
        <v>145</v>
      </c>
      <c r="B96" t="s">
        <v>146</v>
      </c>
      <c r="C96" s="32">
        <v>0</v>
      </c>
      <c r="D96" s="32">
        <v>0</v>
      </c>
      <c r="E96" s="32">
        <v>0</v>
      </c>
      <c r="F96" s="16"/>
      <c r="G96" s="16">
        <f t="shared" si="10"/>
        <v>0</v>
      </c>
      <c r="H96" s="14">
        <v>1</v>
      </c>
      <c r="J96" s="16">
        <f t="shared" si="6"/>
        <v>0</v>
      </c>
      <c r="L96" s="45">
        <f t="shared" si="7"/>
        <v>0</v>
      </c>
      <c r="N96" s="16">
        <f>+L96*(assessment!$J$271*assessment!$F$3)</f>
        <v>0</v>
      </c>
      <c r="P96" s="46">
        <f>+N96/payroll!F96</f>
        <v>0</v>
      </c>
      <c r="R96" s="16">
        <f>IF(P96&lt;$R$2,N96, +payroll!F96 * $R$2)</f>
        <v>0</v>
      </c>
      <c r="T96" s="5">
        <f t="shared" si="8"/>
        <v>0</v>
      </c>
      <c r="V96" s="42" t="e">
        <f t="shared" si="9"/>
        <v>#DIV/0!</v>
      </c>
    </row>
    <row r="97" spans="1:22">
      <c r="A97" t="s">
        <v>147</v>
      </c>
      <c r="B97" t="s">
        <v>148</v>
      </c>
      <c r="C97" s="32">
        <v>30402.86</v>
      </c>
      <c r="D97" s="32">
        <v>1244.1400000000001</v>
      </c>
      <c r="E97" s="32">
        <v>2971.93</v>
      </c>
      <c r="F97" s="16"/>
      <c r="G97" s="16">
        <f t="shared" si="10"/>
        <v>11539.643333333333</v>
      </c>
      <c r="H97" s="14">
        <v>1</v>
      </c>
      <c r="J97" s="16">
        <f t="shared" si="6"/>
        <v>11539.643333333333</v>
      </c>
      <c r="L97" s="45">
        <f t="shared" si="7"/>
        <v>3.0872739655239906E-4</v>
      </c>
      <c r="N97" s="16">
        <f>+L97*(assessment!$J$271*assessment!$F$3)</f>
        <v>9535.7701022295932</v>
      </c>
      <c r="P97" s="46">
        <f>+N97/payroll!F97</f>
        <v>4.5496322537149058E-4</v>
      </c>
      <c r="R97" s="16">
        <f>IF(P97&lt;$R$2,N97, +payroll!F97 * $R$2)</f>
        <v>9535.7701022295932</v>
      </c>
      <c r="T97" s="5">
        <f t="shared" si="8"/>
        <v>0</v>
      </c>
      <c r="V97" s="42">
        <f t="shared" si="9"/>
        <v>1</v>
      </c>
    </row>
    <row r="98" spans="1:22">
      <c r="A98" t="s">
        <v>149</v>
      </c>
      <c r="B98" t="s">
        <v>474</v>
      </c>
      <c r="C98" s="32">
        <v>147643.84</v>
      </c>
      <c r="D98" s="32">
        <v>29059.67</v>
      </c>
      <c r="E98" s="32">
        <v>28003.24</v>
      </c>
      <c r="F98" s="16"/>
      <c r="G98" s="16">
        <f t="shared" si="10"/>
        <v>68235.583333333328</v>
      </c>
      <c r="H98" s="14">
        <v>1</v>
      </c>
      <c r="J98" s="16">
        <f t="shared" si="6"/>
        <v>68235.583333333328</v>
      </c>
      <c r="L98" s="45">
        <f t="shared" si="7"/>
        <v>1.8255498360059889E-3</v>
      </c>
      <c r="N98" s="16">
        <f>+L98*(assessment!$J$271*assessment!$F$3)</f>
        <v>56386.390520290137</v>
      </c>
      <c r="P98" s="46">
        <f>+N98/payroll!F98</f>
        <v>3.4323711982931079E-4</v>
      </c>
      <c r="R98" s="16">
        <f>IF(P98&lt;$R$2,N98, +payroll!F98 * $R$2)</f>
        <v>56386.390520290137</v>
      </c>
      <c r="T98" s="5">
        <f t="shared" si="8"/>
        <v>0</v>
      </c>
      <c r="V98" s="42">
        <f t="shared" si="9"/>
        <v>1</v>
      </c>
    </row>
    <row r="99" spans="1:22">
      <c r="A99" t="s">
        <v>150</v>
      </c>
      <c r="B99" t="s">
        <v>532</v>
      </c>
      <c r="C99" s="32">
        <v>13.79</v>
      </c>
      <c r="D99" s="32">
        <v>0</v>
      </c>
      <c r="E99" s="32">
        <v>615.95000000000005</v>
      </c>
      <c r="F99" s="16"/>
      <c r="G99" s="16">
        <f t="shared" si="10"/>
        <v>209.91333333333333</v>
      </c>
      <c r="H99" s="14">
        <v>1</v>
      </c>
      <c r="J99" s="16">
        <f t="shared" si="6"/>
        <v>209.91333333333333</v>
      </c>
      <c r="L99" s="45">
        <f t="shared" si="7"/>
        <v>5.6159445339560685E-6</v>
      </c>
      <c r="N99" s="16">
        <f>+L99*(assessment!$J$271*assessment!$F$3)</f>
        <v>173.46162530667655</v>
      </c>
      <c r="P99" s="46">
        <f>+N99/payroll!F99</f>
        <v>4.325938057698212E-5</v>
      </c>
      <c r="R99" s="16">
        <f>IF(P99&lt;$R$2,N99, +payroll!F99 * $R$2)</f>
        <v>173.46162530667655</v>
      </c>
      <c r="T99" s="5">
        <f t="shared" si="8"/>
        <v>0</v>
      </c>
      <c r="V99" s="42">
        <f t="shared" si="9"/>
        <v>1</v>
      </c>
    </row>
    <row r="100" spans="1:22">
      <c r="A100" t="s">
        <v>504</v>
      </c>
      <c r="B100" t="s">
        <v>505</v>
      </c>
      <c r="C100" s="32">
        <v>51466.75</v>
      </c>
      <c r="D100" s="32">
        <v>30375.18</v>
      </c>
      <c r="E100" s="32">
        <v>39807.29</v>
      </c>
      <c r="F100" s="16"/>
      <c r="G100" s="16">
        <f t="shared" si="10"/>
        <v>40549.74</v>
      </c>
      <c r="H100" s="14">
        <v>1</v>
      </c>
      <c r="J100" s="16">
        <f t="shared" si="6"/>
        <v>40549.74</v>
      </c>
      <c r="L100" s="45">
        <f t="shared" si="7"/>
        <v>1.0848529109140587E-3</v>
      </c>
      <c r="N100" s="16">
        <f>+L100*(assessment!$J$271*assessment!$F$3)</f>
        <v>33508.227869421447</v>
      </c>
      <c r="P100" s="46">
        <f>+N100/payroll!F100</f>
        <v>8.628305064268837E-4</v>
      </c>
      <c r="R100" s="16">
        <f>IF(P100&lt;$R$2,N100, +payroll!F100 * $R$2)</f>
        <v>33508.227869421447</v>
      </c>
      <c r="T100" s="5">
        <f t="shared" si="8"/>
        <v>0</v>
      </c>
      <c r="V100" s="42">
        <f t="shared" si="9"/>
        <v>1</v>
      </c>
    </row>
    <row r="101" spans="1:22">
      <c r="A101" t="s">
        <v>547</v>
      </c>
      <c r="B101" t="s">
        <v>548</v>
      </c>
      <c r="C101" s="32">
        <v>3164490.44</v>
      </c>
      <c r="D101" s="32">
        <v>3474217.72</v>
      </c>
      <c r="E101" s="32">
        <v>2565343.25</v>
      </c>
      <c r="F101" s="16"/>
      <c r="G101" s="16">
        <f t="shared" si="10"/>
        <v>3068017.1366666667</v>
      </c>
      <c r="H101" s="14">
        <v>1</v>
      </c>
      <c r="J101" s="16">
        <f t="shared" si="6"/>
        <v>3068017.1366666667</v>
      </c>
      <c r="L101" s="45">
        <f t="shared" ref="L101:L132" si="11">+J101/$J$263</f>
        <v>8.2080608197415042E-2</v>
      </c>
      <c r="N101" s="16">
        <f>+L101*(assessment!$J$271*assessment!$F$3)</f>
        <v>2535252.1945323595</v>
      </c>
      <c r="P101" s="46">
        <f>+N101/payroll!F101</f>
        <v>2.3053387094456611E-2</v>
      </c>
      <c r="R101" s="16">
        <f>IF(P101&lt;$R$2,N101, +payroll!F101 * $R$2)</f>
        <v>2535252.1945323595</v>
      </c>
      <c r="T101" s="5">
        <f t="shared" si="8"/>
        <v>0</v>
      </c>
      <c r="V101" s="42">
        <f t="shared" si="9"/>
        <v>1</v>
      </c>
    </row>
    <row r="102" spans="1:22">
      <c r="A102" t="s">
        <v>151</v>
      </c>
      <c r="B102" t="s">
        <v>152</v>
      </c>
      <c r="C102" s="32">
        <v>12352536.42</v>
      </c>
      <c r="D102" s="32">
        <v>12209057.199999999</v>
      </c>
      <c r="E102" s="32">
        <v>10960625.51</v>
      </c>
      <c r="F102" s="16"/>
      <c r="G102" s="16">
        <f t="shared" si="10"/>
        <v>11840739.709999999</v>
      </c>
      <c r="H102" s="14">
        <v>1</v>
      </c>
      <c r="J102" s="16">
        <f t="shared" si="6"/>
        <v>11840739.709999999</v>
      </c>
      <c r="L102" s="45">
        <f t="shared" si="11"/>
        <v>0.31678281887304793</v>
      </c>
      <c r="N102" s="16">
        <f>+L102*(assessment!$J$271*assessment!$F$3)</f>
        <v>9784580.7234568521</v>
      </c>
      <c r="P102" s="46">
        <f>+N102/payroll!F102</f>
        <v>6.5484867155643171E-3</v>
      </c>
      <c r="R102" s="16">
        <f>IF(P102&lt;$R$2,N102, +payroll!F102 * $R$2)</f>
        <v>9784580.7234568521</v>
      </c>
      <c r="T102" s="5">
        <f t="shared" si="8"/>
        <v>0</v>
      </c>
      <c r="V102" s="42">
        <f t="shared" si="9"/>
        <v>1</v>
      </c>
    </row>
    <row r="103" spans="1:22">
      <c r="A103" t="s">
        <v>509</v>
      </c>
      <c r="B103" t="s">
        <v>508</v>
      </c>
      <c r="C103" s="32">
        <v>190148.86</v>
      </c>
      <c r="D103" s="32">
        <v>187640.89</v>
      </c>
      <c r="E103" s="32">
        <v>133036.89000000001</v>
      </c>
      <c r="F103" s="16"/>
      <c r="G103" s="16">
        <f t="shared" si="10"/>
        <v>170275.54666666666</v>
      </c>
      <c r="H103" s="14">
        <v>1</v>
      </c>
      <c r="J103" s="16">
        <f t="shared" si="6"/>
        <v>170275.54666666666</v>
      </c>
      <c r="L103" s="45">
        <f t="shared" si="11"/>
        <v>4.5554896889305821E-3</v>
      </c>
      <c r="N103" s="16">
        <f>+L103*(assessment!$J$271*assessment!$F$3)</f>
        <v>140706.98895472506</v>
      </c>
      <c r="P103" s="46">
        <f>+N103/payroll!F103</f>
        <v>2.8049725770680359E-3</v>
      </c>
      <c r="R103" s="16">
        <f>IF(P103&lt;$R$2,N103, +payroll!F103 * $R$2)</f>
        <v>140706.98895472506</v>
      </c>
      <c r="T103" s="5">
        <f t="shared" si="8"/>
        <v>0</v>
      </c>
      <c r="V103" s="42">
        <f t="shared" si="9"/>
        <v>1</v>
      </c>
    </row>
    <row r="104" spans="1:22">
      <c r="A104" t="s">
        <v>153</v>
      </c>
      <c r="B104" t="s">
        <v>154</v>
      </c>
      <c r="C104" s="32">
        <v>37130.699999999997</v>
      </c>
      <c r="D104" s="32">
        <v>9928.4599999999991</v>
      </c>
      <c r="E104" s="32">
        <v>10521.77</v>
      </c>
      <c r="F104" s="16"/>
      <c r="G104" s="16">
        <f t="shared" si="10"/>
        <v>19193.64333333333</v>
      </c>
      <c r="H104" s="14">
        <v>1</v>
      </c>
      <c r="J104" s="16">
        <f t="shared" si="6"/>
        <v>19193.64333333333</v>
      </c>
      <c r="L104" s="45">
        <f t="shared" si="11"/>
        <v>5.1349971272843871E-4</v>
      </c>
      <c r="N104" s="16">
        <f>+L104*(assessment!$J$271*assessment!$F$3)</f>
        <v>15860.643606043717</v>
      </c>
      <c r="P104" s="46">
        <f>+N104/payroll!F104</f>
        <v>2.223731373445158E-4</v>
      </c>
      <c r="R104" s="16">
        <f>IF(P104&lt;$R$2,N104, +payroll!F104 * $R$2)</f>
        <v>15860.643606043717</v>
      </c>
      <c r="T104" s="5">
        <f t="shared" si="8"/>
        <v>0</v>
      </c>
      <c r="V104" s="42">
        <f t="shared" si="9"/>
        <v>1</v>
      </c>
    </row>
    <row r="105" spans="1:22">
      <c r="A105" t="s">
        <v>155</v>
      </c>
      <c r="B105" t="s">
        <v>156</v>
      </c>
      <c r="C105" s="32">
        <v>119048.15</v>
      </c>
      <c r="D105" s="32">
        <v>184001.4</v>
      </c>
      <c r="E105" s="32">
        <v>246796.14</v>
      </c>
      <c r="F105" s="16"/>
      <c r="G105" s="16">
        <f t="shared" si="10"/>
        <v>183281.89666666664</v>
      </c>
      <c r="H105" s="14">
        <v>1</v>
      </c>
      <c r="J105" s="16">
        <f t="shared" si="6"/>
        <v>183281.89666666664</v>
      </c>
      <c r="L105" s="45">
        <f t="shared" si="11"/>
        <v>4.9034568191234518E-3</v>
      </c>
      <c r="N105" s="16">
        <f>+L105*(assessment!$J$271*assessment!$F$3)</f>
        <v>151454.77031039956</v>
      </c>
      <c r="P105" s="46">
        <f>+N105/payroll!F105</f>
        <v>2.008784946968887E-3</v>
      </c>
      <c r="R105" s="16">
        <f>IF(P105&lt;$R$2,N105, +payroll!F105 * $R$2)</f>
        <v>151454.77031039956</v>
      </c>
      <c r="T105" s="5">
        <f t="shared" si="8"/>
        <v>0</v>
      </c>
      <c r="V105" s="42">
        <f t="shared" si="9"/>
        <v>1</v>
      </c>
    </row>
    <row r="106" spans="1:22">
      <c r="A106" t="s">
        <v>157</v>
      </c>
      <c r="B106" t="s">
        <v>158</v>
      </c>
      <c r="C106" s="32">
        <v>148346.76</v>
      </c>
      <c r="D106" s="32">
        <v>110616.05</v>
      </c>
      <c r="E106" s="32">
        <v>132081.60000000001</v>
      </c>
      <c r="F106" s="16"/>
      <c r="G106" s="16">
        <f t="shared" si="10"/>
        <v>130348.13666666667</v>
      </c>
      <c r="H106" s="14">
        <v>1</v>
      </c>
      <c r="J106" s="16">
        <f t="shared" si="6"/>
        <v>130348.13666666667</v>
      </c>
      <c r="L106" s="45">
        <f t="shared" si="11"/>
        <v>3.4872863671889607E-3</v>
      </c>
      <c r="N106" s="16">
        <f>+L106*(assessment!$J$271*assessment!$F$3)</f>
        <v>107713.02271682028</v>
      </c>
      <c r="P106" s="46">
        <f>+N106/payroll!F106</f>
        <v>1.35966825778885E-3</v>
      </c>
      <c r="R106" s="16">
        <f>IF(P106&lt;$R$2,N106, +payroll!F106 * $R$2)</f>
        <v>107713.02271682028</v>
      </c>
      <c r="T106" s="5">
        <f t="shared" si="8"/>
        <v>0</v>
      </c>
      <c r="V106" s="42">
        <f t="shared" si="9"/>
        <v>1</v>
      </c>
    </row>
    <row r="107" spans="1:22">
      <c r="A107" t="s">
        <v>159</v>
      </c>
      <c r="B107" t="s">
        <v>160</v>
      </c>
      <c r="C107" s="32">
        <v>663719.21</v>
      </c>
      <c r="D107" s="32">
        <v>654746.44999999995</v>
      </c>
      <c r="E107" s="32">
        <v>540237.48</v>
      </c>
      <c r="F107" s="16"/>
      <c r="G107" s="16">
        <f t="shared" si="10"/>
        <v>619567.71333333326</v>
      </c>
      <c r="H107" s="14">
        <v>1</v>
      </c>
      <c r="J107" s="16">
        <f t="shared" si="6"/>
        <v>619567.71333333326</v>
      </c>
      <c r="L107" s="45">
        <f t="shared" si="11"/>
        <v>1.6575687965398388E-2</v>
      </c>
      <c r="N107" s="16">
        <f>+L107*(assessment!$J$271*assessment!$F$3)</f>
        <v>511979.01932070882</v>
      </c>
      <c r="P107" s="46">
        <f>+N107/payroll!F107</f>
        <v>1.0113646180737671E-3</v>
      </c>
      <c r="R107" s="16">
        <f>IF(P107&lt;$R$2,N107, +payroll!F107 * $R$2)</f>
        <v>511979.01932070882</v>
      </c>
      <c r="T107" s="5">
        <f t="shared" si="8"/>
        <v>0</v>
      </c>
      <c r="V107" s="42">
        <f t="shared" si="9"/>
        <v>1</v>
      </c>
    </row>
    <row r="108" spans="1:22">
      <c r="A108" t="s">
        <v>161</v>
      </c>
      <c r="B108" t="s">
        <v>162</v>
      </c>
      <c r="C108" s="32">
        <v>177693.49</v>
      </c>
      <c r="D108" s="32">
        <v>107954.23</v>
      </c>
      <c r="E108" s="32">
        <v>95355.11</v>
      </c>
      <c r="F108" s="16"/>
      <c r="G108" s="16">
        <f t="shared" si="10"/>
        <v>127000.94333333331</v>
      </c>
      <c r="H108" s="14">
        <v>1</v>
      </c>
      <c r="J108" s="16">
        <f t="shared" si="6"/>
        <v>127000.94333333331</v>
      </c>
      <c r="L108" s="45">
        <f t="shared" si="11"/>
        <v>3.3977367811482404E-3</v>
      </c>
      <c r="N108" s="16">
        <f>+L108*(assessment!$J$271*assessment!$F$3)</f>
        <v>104947.07361489403</v>
      </c>
      <c r="P108" s="46">
        <f>+N108/payroll!F108</f>
        <v>9.1118268813888102E-4</v>
      </c>
      <c r="R108" s="16">
        <f>IF(P108&lt;$R$2,N108, +payroll!F108 * $R$2)</f>
        <v>104947.07361489403</v>
      </c>
      <c r="T108" s="5">
        <f t="shared" si="8"/>
        <v>0</v>
      </c>
      <c r="V108" s="42">
        <f t="shared" si="9"/>
        <v>1</v>
      </c>
    </row>
    <row r="109" spans="1:22">
      <c r="A109" t="s">
        <v>163</v>
      </c>
      <c r="B109" t="s">
        <v>164</v>
      </c>
      <c r="C109" s="32">
        <v>338993.66</v>
      </c>
      <c r="D109" s="32">
        <v>678438.38</v>
      </c>
      <c r="E109" s="32">
        <v>565459.32999999996</v>
      </c>
      <c r="F109" s="16"/>
      <c r="G109" s="16">
        <f t="shared" si="10"/>
        <v>527630.45666666667</v>
      </c>
      <c r="H109" s="14">
        <v>1</v>
      </c>
      <c r="J109" s="16">
        <f t="shared" si="6"/>
        <v>527630.45666666667</v>
      </c>
      <c r="L109" s="45">
        <f t="shared" si="11"/>
        <v>1.4116032231075893E-2</v>
      </c>
      <c r="N109" s="16">
        <f>+L109*(assessment!$J$271*assessment!$F$3)</f>
        <v>436006.78013801237</v>
      </c>
      <c r="P109" s="46">
        <f>+N109/payroll!F109</f>
        <v>1.068613384998289E-3</v>
      </c>
      <c r="R109" s="16">
        <f>IF(P109&lt;$R$2,N109, +payroll!F109 * $R$2)</f>
        <v>436006.78013801237</v>
      </c>
      <c r="T109" s="5">
        <f t="shared" si="8"/>
        <v>0</v>
      </c>
      <c r="V109" s="42">
        <f t="shared" si="9"/>
        <v>1</v>
      </c>
    </row>
    <row r="110" spans="1:22">
      <c r="A110" t="s">
        <v>165</v>
      </c>
      <c r="B110" t="s">
        <v>166</v>
      </c>
      <c r="C110" s="32">
        <v>75184.070000000007</v>
      </c>
      <c r="D110" s="32">
        <v>83027.69</v>
      </c>
      <c r="E110" s="32">
        <v>171878.51</v>
      </c>
      <c r="F110" s="16"/>
      <c r="G110" s="16">
        <f t="shared" si="10"/>
        <v>110030.09000000001</v>
      </c>
      <c r="H110" s="14">
        <v>1</v>
      </c>
      <c r="J110" s="16">
        <f t="shared" si="6"/>
        <v>110030.09000000001</v>
      </c>
      <c r="L110" s="45">
        <f t="shared" si="11"/>
        <v>2.9437047789859041E-3</v>
      </c>
      <c r="N110" s="16">
        <f>+L110*(assessment!$J$271*assessment!$F$3)</f>
        <v>90923.229796614003</v>
      </c>
      <c r="P110" s="46">
        <f>+N110/payroll!F110</f>
        <v>9.5006855138792532E-4</v>
      </c>
      <c r="R110" s="16">
        <f>IF(P110&lt;$R$2,N110, +payroll!F110 * $R$2)</f>
        <v>90923.229796614003</v>
      </c>
      <c r="T110" s="5">
        <f t="shared" si="8"/>
        <v>0</v>
      </c>
      <c r="V110" s="42">
        <f t="shared" si="9"/>
        <v>1</v>
      </c>
    </row>
    <row r="111" spans="1:22">
      <c r="A111" t="s">
        <v>167</v>
      </c>
      <c r="B111" t="s">
        <v>168</v>
      </c>
      <c r="C111" s="32">
        <v>40651.050000000003</v>
      </c>
      <c r="D111" s="32">
        <v>13386.91</v>
      </c>
      <c r="E111" s="32">
        <v>12925.38</v>
      </c>
      <c r="F111" s="16"/>
      <c r="G111" s="16">
        <f t="shared" si="10"/>
        <v>22321.113333333338</v>
      </c>
      <c r="H111" s="14">
        <v>1</v>
      </c>
      <c r="J111" s="16">
        <f t="shared" si="6"/>
        <v>22321.113333333338</v>
      </c>
      <c r="L111" s="45">
        <f t="shared" si="11"/>
        <v>5.971709010836883E-4</v>
      </c>
      <c r="N111" s="16">
        <f>+L111*(assessment!$J$271*assessment!$F$3)</f>
        <v>18445.024601206194</v>
      </c>
      <c r="P111" s="46">
        <f>+N111/payroll!F111</f>
        <v>4.3085981229371679E-4</v>
      </c>
      <c r="R111" s="16">
        <f>IF(P111&lt;$R$2,N111, +payroll!F111 * $R$2)</f>
        <v>18445.024601206194</v>
      </c>
      <c r="T111" s="5">
        <f t="shared" si="8"/>
        <v>0</v>
      </c>
      <c r="V111" s="42">
        <f t="shared" si="9"/>
        <v>1</v>
      </c>
    </row>
    <row r="112" spans="1:22">
      <c r="A112" t="s">
        <v>169</v>
      </c>
      <c r="B112" t="s">
        <v>170</v>
      </c>
      <c r="C112" s="32">
        <v>31443.91</v>
      </c>
      <c r="D112" s="32">
        <v>38723.160000000003</v>
      </c>
      <c r="E112" s="32">
        <v>32367.68</v>
      </c>
      <c r="F112" s="16"/>
      <c r="G112" s="16">
        <f t="shared" si="10"/>
        <v>34178.25</v>
      </c>
      <c r="H112" s="14">
        <v>1</v>
      </c>
      <c r="J112" s="16">
        <f t="shared" si="6"/>
        <v>34178.25</v>
      </c>
      <c r="L112" s="45">
        <f t="shared" si="11"/>
        <v>9.143923981374092E-4</v>
      </c>
      <c r="N112" s="16">
        <f>+L112*(assessment!$J$271*assessment!$F$3)</f>
        <v>28243.154929675351</v>
      </c>
      <c r="P112" s="46">
        <f>+N112/payroll!F112</f>
        <v>5.6168212905991389E-4</v>
      </c>
      <c r="R112" s="16">
        <f>IF(P112&lt;$R$2,N112, +payroll!F112 * $R$2)</f>
        <v>28243.154929675351</v>
      </c>
      <c r="T112" s="5">
        <f t="shared" si="8"/>
        <v>0</v>
      </c>
      <c r="V112" s="42">
        <f t="shared" si="9"/>
        <v>1</v>
      </c>
    </row>
    <row r="113" spans="1:22">
      <c r="A113" t="s">
        <v>171</v>
      </c>
      <c r="B113" t="s">
        <v>533</v>
      </c>
      <c r="C113" s="32">
        <v>240036.11</v>
      </c>
      <c r="D113" s="32">
        <v>248076.32</v>
      </c>
      <c r="E113" s="32">
        <v>283437.5</v>
      </c>
      <c r="F113" s="16"/>
      <c r="G113" s="16">
        <f t="shared" si="10"/>
        <v>257183.30999999997</v>
      </c>
      <c r="H113" s="14">
        <v>1</v>
      </c>
      <c r="J113" s="16">
        <f t="shared" si="6"/>
        <v>257183.30999999997</v>
      </c>
      <c r="L113" s="45">
        <f t="shared" si="11"/>
        <v>6.8805881983956662E-3</v>
      </c>
      <c r="N113" s="16">
        <f>+L113*(assessment!$J$271*assessment!$F$3)</f>
        <v>212523.11249571649</v>
      </c>
      <c r="P113" s="46">
        <f>+N113/payroll!F113</f>
        <v>6.2274168484871323E-4</v>
      </c>
      <c r="R113" s="16">
        <f>IF(P113&lt;$R$2,N113, +payroll!F113 * $R$2)</f>
        <v>212523.11249571649</v>
      </c>
      <c r="T113" s="5">
        <f t="shared" si="8"/>
        <v>0</v>
      </c>
      <c r="V113" s="42">
        <f t="shared" si="9"/>
        <v>1</v>
      </c>
    </row>
    <row r="114" spans="1:22">
      <c r="A114" t="s">
        <v>172</v>
      </c>
      <c r="B114" t="s">
        <v>173</v>
      </c>
      <c r="C114" s="32">
        <v>127230.99</v>
      </c>
      <c r="D114" s="32">
        <v>237206.41</v>
      </c>
      <c r="E114" s="32">
        <v>312634.23999999999</v>
      </c>
      <c r="F114" s="16"/>
      <c r="G114" s="16">
        <f t="shared" si="10"/>
        <v>225690.54666666666</v>
      </c>
      <c r="H114" s="14">
        <v>1</v>
      </c>
      <c r="J114" s="16">
        <f t="shared" si="6"/>
        <v>225690.54666666666</v>
      </c>
      <c r="L114" s="45">
        <f t="shared" si="11"/>
        <v>6.0380423281904769E-3</v>
      </c>
      <c r="N114" s="16">
        <f>+L114*(assessment!$J$271*assessment!$F$3)</f>
        <v>186499.1061762902</v>
      </c>
      <c r="P114" s="46">
        <f>+N114/payroll!F114</f>
        <v>6.0681479499667061E-4</v>
      </c>
      <c r="R114" s="16">
        <f>IF(P114&lt;$R$2,N114, +payroll!F114 * $R$2)</f>
        <v>186499.1061762902</v>
      </c>
      <c r="T114" s="5">
        <f t="shared" si="8"/>
        <v>0</v>
      </c>
      <c r="V114" s="42">
        <f t="shared" si="9"/>
        <v>1</v>
      </c>
    </row>
    <row r="115" spans="1:22">
      <c r="A115" t="s">
        <v>174</v>
      </c>
      <c r="B115" t="s">
        <v>175</v>
      </c>
      <c r="C115" s="32">
        <v>146153.01999999999</v>
      </c>
      <c r="D115" s="32">
        <v>204556.75</v>
      </c>
      <c r="E115" s="32">
        <v>137254.35999999999</v>
      </c>
      <c r="F115" s="16"/>
      <c r="G115" s="16">
        <f t="shared" si="10"/>
        <v>162654.71</v>
      </c>
      <c r="H115" s="14">
        <v>1</v>
      </c>
      <c r="J115" s="16">
        <f t="shared" si="6"/>
        <v>162654.71</v>
      </c>
      <c r="L115" s="45">
        <f t="shared" si="11"/>
        <v>4.3516046124434347E-3</v>
      </c>
      <c r="N115" s="16">
        <f>+L115*(assessment!$J$271*assessment!$F$3)</f>
        <v>134409.51993069903</v>
      </c>
      <c r="P115" s="46">
        <f>+N115/payroll!F115</f>
        <v>8.5921122960879533E-4</v>
      </c>
      <c r="R115" s="16">
        <f>IF(P115&lt;$R$2,N115, +payroll!F115 * $R$2)</f>
        <v>134409.51993069903</v>
      </c>
      <c r="T115" s="5">
        <f t="shared" si="8"/>
        <v>0</v>
      </c>
      <c r="V115" s="42">
        <f t="shared" si="9"/>
        <v>1</v>
      </c>
    </row>
    <row r="116" spans="1:22">
      <c r="A116" t="s">
        <v>176</v>
      </c>
      <c r="B116" s="31" t="s">
        <v>553</v>
      </c>
      <c r="C116" s="32">
        <v>225774.65</v>
      </c>
      <c r="D116" s="32">
        <v>240026.38</v>
      </c>
      <c r="E116" s="32">
        <v>145405.67000000001</v>
      </c>
      <c r="F116" s="16"/>
      <c r="G116" s="16">
        <f t="shared" si="10"/>
        <v>203735.56666666668</v>
      </c>
      <c r="H116" s="14">
        <v>1</v>
      </c>
      <c r="J116" s="16">
        <f t="shared" si="6"/>
        <v>203735.56666666668</v>
      </c>
      <c r="L116" s="45">
        <f t="shared" si="11"/>
        <v>5.4506668243756587E-3</v>
      </c>
      <c r="N116" s="16">
        <f>+L116*(assessment!$J$271*assessment!$F$3)</f>
        <v>168356.63540561229</v>
      </c>
      <c r="P116" s="46">
        <f>+N116/payroll!F116</f>
        <v>5.8800325712183817E-4</v>
      </c>
      <c r="R116" s="16">
        <f>IF(P116&lt;$R$2,N116, +payroll!F116 * $R$2)</f>
        <v>168356.63540561229</v>
      </c>
      <c r="T116" s="5">
        <f t="shared" si="8"/>
        <v>0</v>
      </c>
      <c r="V116" s="42">
        <f t="shared" si="9"/>
        <v>1</v>
      </c>
    </row>
    <row r="117" spans="1:22">
      <c r="A117" t="s">
        <v>177</v>
      </c>
      <c r="B117" t="s">
        <v>178</v>
      </c>
      <c r="C117" s="32">
        <v>123984.82</v>
      </c>
      <c r="D117" s="32">
        <v>63988.81</v>
      </c>
      <c r="E117" s="32">
        <v>85272.74</v>
      </c>
      <c r="F117" s="16"/>
      <c r="G117" s="16">
        <f t="shared" si="10"/>
        <v>91082.123333333337</v>
      </c>
      <c r="H117" s="14">
        <v>1</v>
      </c>
      <c r="J117" s="16">
        <f t="shared" si="6"/>
        <v>91082.123333333337</v>
      </c>
      <c r="L117" s="45">
        <f t="shared" si="11"/>
        <v>2.4367778099292367E-3</v>
      </c>
      <c r="N117" s="16">
        <f>+L117*(assessment!$J$271*assessment!$F$3)</f>
        <v>75265.600802473258</v>
      </c>
      <c r="P117" s="46">
        <f>+N117/payroll!F117</f>
        <v>7.571060401018923E-4</v>
      </c>
      <c r="R117" s="16">
        <f>IF(P117&lt;$R$2,N117, +payroll!F117 * $R$2)</f>
        <v>75265.600802473258</v>
      </c>
      <c r="T117" s="5">
        <f t="shared" si="8"/>
        <v>0</v>
      </c>
      <c r="V117" s="42">
        <f t="shared" si="9"/>
        <v>1</v>
      </c>
    </row>
    <row r="118" spans="1:22">
      <c r="A118" t="s">
        <v>179</v>
      </c>
      <c r="B118" t="s">
        <v>180</v>
      </c>
      <c r="C118" s="32">
        <v>120400.8</v>
      </c>
      <c r="D118" s="32">
        <v>52282.86</v>
      </c>
      <c r="E118" s="32">
        <v>45016.07</v>
      </c>
      <c r="F118" s="16"/>
      <c r="G118" s="16">
        <f t="shared" si="10"/>
        <v>72566.576666666675</v>
      </c>
      <c r="H118" s="14">
        <v>1</v>
      </c>
      <c r="J118" s="16">
        <f t="shared" si="6"/>
        <v>72566.576666666675</v>
      </c>
      <c r="L118" s="45">
        <f t="shared" si="11"/>
        <v>1.9414196473738561E-3</v>
      </c>
      <c r="N118" s="16">
        <f>+L118*(assessment!$J$271*assessment!$F$3)</f>
        <v>59965.301544486072</v>
      </c>
      <c r="P118" s="46">
        <f>+N118/payroll!F118</f>
        <v>2.6267095858510873E-3</v>
      </c>
      <c r="R118" s="16">
        <f>IF(P118&lt;$R$2,N118, +payroll!F118 * $R$2)</f>
        <v>59965.301544486072</v>
      </c>
      <c r="T118" s="5">
        <f t="shared" si="8"/>
        <v>0</v>
      </c>
      <c r="V118" s="42">
        <f t="shared" si="9"/>
        <v>1</v>
      </c>
    </row>
    <row r="119" spans="1:22">
      <c r="A119" t="s">
        <v>181</v>
      </c>
      <c r="B119" t="s">
        <v>534</v>
      </c>
      <c r="C119" s="32">
        <v>0</v>
      </c>
      <c r="D119" s="32">
        <v>0</v>
      </c>
      <c r="E119" s="32">
        <v>0</v>
      </c>
      <c r="F119" s="16"/>
      <c r="G119" s="16">
        <f t="shared" si="10"/>
        <v>0</v>
      </c>
      <c r="H119" s="14">
        <v>1</v>
      </c>
      <c r="J119" s="16">
        <f t="shared" si="6"/>
        <v>0</v>
      </c>
      <c r="L119" s="45">
        <f t="shared" si="11"/>
        <v>0</v>
      </c>
      <c r="N119" s="16">
        <f>+L119*(assessment!$J$271*assessment!$F$3)</f>
        <v>0</v>
      </c>
      <c r="P119" s="46">
        <f>+N119/payroll!F119</f>
        <v>0</v>
      </c>
      <c r="R119" s="16">
        <f>IF(P119&lt;$R$2,N119, +payroll!F119 * $R$2)</f>
        <v>0</v>
      </c>
      <c r="T119" s="5">
        <f t="shared" si="8"/>
        <v>0</v>
      </c>
      <c r="V119" s="42" t="e">
        <f t="shared" si="9"/>
        <v>#DIV/0!</v>
      </c>
    </row>
    <row r="120" spans="1:22">
      <c r="A120" t="s">
        <v>182</v>
      </c>
      <c r="B120" t="s">
        <v>183</v>
      </c>
      <c r="C120" s="32">
        <v>79614.41</v>
      </c>
      <c r="D120" s="32">
        <v>84535.13</v>
      </c>
      <c r="E120" s="32">
        <v>82041.45</v>
      </c>
      <c r="F120" s="16"/>
      <c r="G120" s="16">
        <f t="shared" si="10"/>
        <v>82063.66333333333</v>
      </c>
      <c r="H120" s="14">
        <v>1</v>
      </c>
      <c r="J120" s="16">
        <f t="shared" si="6"/>
        <v>82063.66333333333</v>
      </c>
      <c r="L120" s="45">
        <f t="shared" si="11"/>
        <v>2.195501230031018E-3</v>
      </c>
      <c r="N120" s="16">
        <f>+L120*(assessment!$J$271*assessment!$F$3)</f>
        <v>67813.207452694376</v>
      </c>
      <c r="P120" s="46">
        <f>+N120/payroll!F120</f>
        <v>1.0601683593335948E-3</v>
      </c>
      <c r="R120" s="16">
        <f>IF(P120&lt;$R$2,N120, +payroll!F120 * $R$2)</f>
        <v>67813.207452694376</v>
      </c>
      <c r="T120" s="5">
        <f t="shared" si="8"/>
        <v>0</v>
      </c>
      <c r="V120" s="42">
        <f t="shared" si="9"/>
        <v>1</v>
      </c>
    </row>
    <row r="121" spans="1:22">
      <c r="A121" t="s">
        <v>184</v>
      </c>
      <c r="B121" t="s">
        <v>185</v>
      </c>
      <c r="C121" s="32">
        <v>20630.59</v>
      </c>
      <c r="D121" s="32">
        <v>43304.04</v>
      </c>
      <c r="E121" s="32">
        <v>160075.15</v>
      </c>
      <c r="F121" s="16"/>
      <c r="G121" s="16">
        <f t="shared" si="10"/>
        <v>74669.926666666666</v>
      </c>
      <c r="H121" s="14">
        <v>1</v>
      </c>
      <c r="J121" s="16">
        <f t="shared" si="6"/>
        <v>74669.926666666666</v>
      </c>
      <c r="L121" s="45">
        <f t="shared" si="11"/>
        <v>1.9976919038709648E-3</v>
      </c>
      <c r="N121" s="16">
        <f>+L121*(assessment!$J$271*assessment!$F$3)</f>
        <v>61703.402234876368</v>
      </c>
      <c r="P121" s="46">
        <f>+N121/payroll!F121</f>
        <v>5.8513105453126971E-4</v>
      </c>
      <c r="R121" s="16">
        <f>IF(P121&lt;$R$2,N121, +payroll!F121 * $R$2)</f>
        <v>61703.402234876368</v>
      </c>
      <c r="T121" s="5">
        <f t="shared" si="8"/>
        <v>0</v>
      </c>
      <c r="V121" s="42">
        <f t="shared" si="9"/>
        <v>1</v>
      </c>
    </row>
    <row r="122" spans="1:22">
      <c r="A122" t="s">
        <v>186</v>
      </c>
      <c r="B122" t="s">
        <v>535</v>
      </c>
      <c r="C122" s="32">
        <v>23603.27</v>
      </c>
      <c r="D122" s="32">
        <v>18326.25</v>
      </c>
      <c r="E122" s="32">
        <v>10768.86</v>
      </c>
      <c r="F122" s="16"/>
      <c r="G122" s="16">
        <f t="shared" si="10"/>
        <v>17566.126666666667</v>
      </c>
      <c r="H122" s="14">
        <v>1</v>
      </c>
      <c r="J122" s="16">
        <f t="shared" si="6"/>
        <v>17566.126666666667</v>
      </c>
      <c r="L122" s="45">
        <f t="shared" si="11"/>
        <v>4.6995772717207073E-4</v>
      </c>
      <c r="N122" s="16">
        <f>+L122*(assessment!$J$271*assessment!$F$3)</f>
        <v>14515.747206511985</v>
      </c>
      <c r="P122" s="46">
        <f>+N122/payroll!F122</f>
        <v>5.3254626797360073E-4</v>
      </c>
      <c r="R122" s="16">
        <f>IF(P122&lt;$R$2,N122, +payroll!F122 * $R$2)</f>
        <v>14515.747206511985</v>
      </c>
      <c r="T122" s="5">
        <f t="shared" si="8"/>
        <v>0</v>
      </c>
      <c r="V122" s="42">
        <f t="shared" si="9"/>
        <v>1</v>
      </c>
    </row>
    <row r="123" spans="1:22">
      <c r="A123" t="s">
        <v>475</v>
      </c>
      <c r="B123" t="s">
        <v>476</v>
      </c>
      <c r="C123" s="32">
        <v>0</v>
      </c>
      <c r="D123" s="32">
        <v>3443.6</v>
      </c>
      <c r="E123" s="32">
        <v>1727.42</v>
      </c>
      <c r="F123" s="16"/>
      <c r="G123" s="16">
        <f t="shared" si="10"/>
        <v>1723.6733333333334</v>
      </c>
      <c r="H123" s="14">
        <v>1</v>
      </c>
      <c r="J123" s="16">
        <f t="shared" si="6"/>
        <v>1723.6733333333334</v>
      </c>
      <c r="L123" s="45">
        <f t="shared" si="11"/>
        <v>4.6114525842375447E-5</v>
      </c>
      <c r="N123" s="16">
        <f>+L123*(assessment!$J$271*assessment!$F$3)</f>
        <v>1424.3553429881074</v>
      </c>
      <c r="P123" s="46">
        <f>+N123/payroll!F123</f>
        <v>4.1296088915213021E-5</v>
      </c>
      <c r="R123" s="16">
        <f>IF(P123&lt;$R$2,N123, +payroll!F123 * $R$2)</f>
        <v>1424.3553429881074</v>
      </c>
      <c r="T123" s="5">
        <f t="shared" si="8"/>
        <v>0</v>
      </c>
      <c r="V123" s="42">
        <f t="shared" si="9"/>
        <v>1</v>
      </c>
    </row>
    <row r="124" spans="1:22">
      <c r="A124" t="s">
        <v>187</v>
      </c>
      <c r="B124" t="s">
        <v>495</v>
      </c>
      <c r="C124" s="32">
        <v>51120.91</v>
      </c>
      <c r="D124" s="32">
        <v>49655.040000000001</v>
      </c>
      <c r="E124" s="32">
        <v>72776.37</v>
      </c>
      <c r="F124" s="16"/>
      <c r="G124" s="16">
        <f t="shared" si="10"/>
        <v>57850.773333333338</v>
      </c>
      <c r="H124" s="14">
        <v>1</v>
      </c>
      <c r="J124" s="16">
        <f t="shared" si="6"/>
        <v>57850.773333333338</v>
      </c>
      <c r="L124" s="45">
        <f t="shared" si="11"/>
        <v>1.5477184280169509E-3</v>
      </c>
      <c r="N124" s="16">
        <f>+L124*(assessment!$J$271*assessment!$F$3)</f>
        <v>47804.915525366712</v>
      </c>
      <c r="P124" s="46">
        <f>+N124/payroll!F124</f>
        <v>2.3852955553077871E-3</v>
      </c>
      <c r="R124" s="16">
        <f>IF(P124&lt;$R$2,N124, +payroll!F124 * $R$2)</f>
        <v>47804.915525366712</v>
      </c>
      <c r="T124" s="5">
        <f t="shared" si="8"/>
        <v>0</v>
      </c>
      <c r="V124" s="42">
        <f t="shared" si="9"/>
        <v>1</v>
      </c>
    </row>
    <row r="125" spans="1:22">
      <c r="A125" t="s">
        <v>188</v>
      </c>
      <c r="B125" t="s">
        <v>189</v>
      </c>
      <c r="C125" s="32">
        <v>70956.800000000003</v>
      </c>
      <c r="D125" s="32">
        <v>62663.040000000001</v>
      </c>
      <c r="E125" s="32">
        <v>43072.800000000003</v>
      </c>
      <c r="F125" s="16"/>
      <c r="G125" s="16">
        <f t="shared" si="10"/>
        <v>58897.546666666669</v>
      </c>
      <c r="H125" s="14">
        <v>1</v>
      </c>
      <c r="J125" s="16">
        <f t="shared" si="6"/>
        <v>58897.546666666669</v>
      </c>
      <c r="L125" s="45">
        <f t="shared" si="11"/>
        <v>1.5757234188685291E-3</v>
      </c>
      <c r="N125" s="16">
        <f>+L125*(assessment!$J$271*assessment!$F$3)</f>
        <v>48669.915384329237</v>
      </c>
      <c r="P125" s="46">
        <f>+N125/payroll!F125</f>
        <v>2.1128486233094441E-3</v>
      </c>
      <c r="R125" s="16">
        <f>IF(P125&lt;$R$2,N125, +payroll!F125 * $R$2)</f>
        <v>48669.915384329237</v>
      </c>
      <c r="T125" s="5">
        <f t="shared" si="8"/>
        <v>0</v>
      </c>
      <c r="V125" s="42">
        <f t="shared" si="9"/>
        <v>1</v>
      </c>
    </row>
    <row r="126" spans="1:22">
      <c r="A126" t="s">
        <v>545</v>
      </c>
      <c r="B126" t="s">
        <v>546</v>
      </c>
      <c r="C126" s="32">
        <v>8124.44</v>
      </c>
      <c r="D126" s="32">
        <v>6610.98</v>
      </c>
      <c r="E126" s="32">
        <v>4931.75</v>
      </c>
      <c r="F126" s="16"/>
      <c r="G126" s="16">
        <f t="shared" si="10"/>
        <v>6555.7233333333324</v>
      </c>
      <c r="H126" s="14">
        <v>1</v>
      </c>
      <c r="J126" s="16">
        <f t="shared" si="6"/>
        <v>6555.7233333333324</v>
      </c>
      <c r="L126" s="45">
        <f t="shared" si="11"/>
        <v>1.7538942398431854E-4</v>
      </c>
      <c r="N126" s="16">
        <f>+L126*(assessment!$J$271*assessment!$F$3)</f>
        <v>5417.3139285779998</v>
      </c>
      <c r="P126" s="46">
        <f>+N126/payroll!F126</f>
        <v>2.2774992010399922E-4</v>
      </c>
      <c r="R126" s="16">
        <f>IF(P126&lt;$R$2,N126, +payroll!F126 * $R$2)</f>
        <v>5417.3139285779998</v>
      </c>
      <c r="T126" s="5">
        <f t="shared" si="8"/>
        <v>0</v>
      </c>
      <c r="V126" s="42">
        <f t="shared" si="9"/>
        <v>1</v>
      </c>
    </row>
    <row r="127" spans="1:22" s="42" customFormat="1">
      <c r="A127" s="44" t="s">
        <v>565</v>
      </c>
      <c r="B127" s="44" t="s">
        <v>559</v>
      </c>
      <c r="C127" s="32">
        <v>62318.01</v>
      </c>
      <c r="D127" s="32">
        <v>66321.42</v>
      </c>
      <c r="E127" s="32">
        <v>57592.38</v>
      </c>
      <c r="F127" s="16"/>
      <c r="G127" s="16">
        <f t="shared" si="10"/>
        <v>62077.27</v>
      </c>
      <c r="H127" s="14">
        <v>1</v>
      </c>
      <c r="J127" s="16">
        <f t="shared" si="6"/>
        <v>62077.27</v>
      </c>
      <c r="L127" s="45">
        <f t="shared" si="11"/>
        <v>1.6607925737895722E-3</v>
      </c>
      <c r="N127" s="16">
        <f>+L127*(assessment!$J$271*assessment!$F$3)</f>
        <v>51297.475857344587</v>
      </c>
      <c r="P127" s="46">
        <f>+N127/payroll!F127</f>
        <v>3.7937235708908329E-4</v>
      </c>
      <c r="R127" s="16">
        <f>IF(P127&lt;$R$2,N127, +payroll!F127 * $R$2)</f>
        <v>51297.475857344587</v>
      </c>
      <c r="T127" s="5">
        <f t="shared" si="8"/>
        <v>0</v>
      </c>
      <c r="V127" s="42">
        <f t="shared" si="9"/>
        <v>1</v>
      </c>
    </row>
    <row r="128" spans="1:22">
      <c r="A128" t="s">
        <v>190</v>
      </c>
      <c r="B128" t="s">
        <v>191</v>
      </c>
      <c r="C128" s="32">
        <v>9.1999999999999993</v>
      </c>
      <c r="D128" s="32">
        <v>5606.37</v>
      </c>
      <c r="E128" s="32">
        <v>1023.73</v>
      </c>
      <c r="F128" s="16"/>
      <c r="G128" s="16">
        <f t="shared" si="10"/>
        <v>2213.1</v>
      </c>
      <c r="H128" s="14">
        <v>1</v>
      </c>
      <c r="J128" s="16">
        <f t="shared" si="6"/>
        <v>2213.1</v>
      </c>
      <c r="L128" s="45">
        <f t="shared" si="11"/>
        <v>5.9208467850691598E-5</v>
      </c>
      <c r="N128" s="16">
        <f>+L128*(assessment!$J$271*assessment!$F$3)</f>
        <v>1828.7924681592683</v>
      </c>
      <c r="P128" s="46">
        <f>+N128/payroll!F128</f>
        <v>1.0853156926759218E-4</v>
      </c>
      <c r="R128" s="16">
        <f>IF(P128&lt;$R$2,N128, +payroll!F128 * $R$2)</f>
        <v>1828.7924681592683</v>
      </c>
      <c r="T128" s="5">
        <f t="shared" si="8"/>
        <v>0</v>
      </c>
      <c r="V128" s="42">
        <f t="shared" si="9"/>
        <v>1</v>
      </c>
    </row>
    <row r="129" spans="1:22">
      <c r="A129" t="s">
        <v>192</v>
      </c>
      <c r="B129" t="s">
        <v>536</v>
      </c>
      <c r="C129" s="32">
        <v>0</v>
      </c>
      <c r="D129" s="32">
        <v>0</v>
      </c>
      <c r="E129" s="32">
        <v>9.8000000000000007</v>
      </c>
      <c r="F129" s="16"/>
      <c r="G129" s="16">
        <f t="shared" si="10"/>
        <v>3.2666666666666671</v>
      </c>
      <c r="H129" s="14">
        <v>1</v>
      </c>
      <c r="J129" s="16">
        <f t="shared" si="6"/>
        <v>3.2666666666666671</v>
      </c>
      <c r="L129" s="45">
        <f t="shared" si="11"/>
        <v>8.739520505727679E-8</v>
      </c>
      <c r="N129" s="16">
        <f>+L129*(assessment!$J$271*assessment!$F$3)</f>
        <v>2.6994059897821807</v>
      </c>
      <c r="P129" s="46">
        <f>+N129/payroll!F129</f>
        <v>3.1729320407228249E-7</v>
      </c>
      <c r="R129" s="16">
        <f>IF(P129&lt;$R$2,N129, +payroll!F129 * $R$2)</f>
        <v>2.6994059897821807</v>
      </c>
      <c r="T129" s="5">
        <f t="shared" si="8"/>
        <v>0</v>
      </c>
      <c r="V129" s="42">
        <f t="shared" si="9"/>
        <v>1</v>
      </c>
    </row>
    <row r="130" spans="1:22">
      <c r="A130" t="s">
        <v>193</v>
      </c>
      <c r="B130" t="s">
        <v>194</v>
      </c>
      <c r="C130" s="32">
        <v>12680.6</v>
      </c>
      <c r="D130" s="32">
        <v>31724.09</v>
      </c>
      <c r="E130" s="32">
        <v>77829.95</v>
      </c>
      <c r="F130" s="16"/>
      <c r="G130" s="16">
        <f t="shared" si="10"/>
        <v>40744.879999999997</v>
      </c>
      <c r="H130" s="14">
        <v>1</v>
      </c>
      <c r="J130" s="16">
        <f t="shared" si="6"/>
        <v>40744.879999999997</v>
      </c>
      <c r="L130" s="45">
        <f t="shared" si="11"/>
        <v>1.0900736150920821E-3</v>
      </c>
      <c r="N130" s="16">
        <f>+L130*(assessment!$J$271*assessment!$F$3)</f>
        <v>33669.481568864125</v>
      </c>
      <c r="P130" s="46">
        <f>+N130/payroll!F130</f>
        <v>4.1972427080144492E-4</v>
      </c>
      <c r="R130" s="16">
        <f>IF(P130&lt;$R$2,N130, +payroll!F130 * $R$2)</f>
        <v>33669.481568864125</v>
      </c>
      <c r="T130" s="5">
        <f t="shared" si="8"/>
        <v>0</v>
      </c>
      <c r="V130" s="42">
        <f t="shared" si="9"/>
        <v>1</v>
      </c>
    </row>
    <row r="131" spans="1:22">
      <c r="A131" t="s">
        <v>195</v>
      </c>
      <c r="B131" t="s">
        <v>537</v>
      </c>
      <c r="C131" s="32">
        <v>2491.1</v>
      </c>
      <c r="D131" s="32">
        <v>3207.62</v>
      </c>
      <c r="E131" s="32">
        <v>34918.559999999998</v>
      </c>
      <c r="F131" s="16"/>
      <c r="G131" s="16">
        <f t="shared" si="10"/>
        <v>13539.093333333332</v>
      </c>
      <c r="H131" s="14">
        <v>1</v>
      </c>
      <c r="J131" s="16">
        <f t="shared" si="6"/>
        <v>13539.093333333332</v>
      </c>
      <c r="L131" s="45">
        <f t="shared" si="11"/>
        <v>3.6221995045600269E-4</v>
      </c>
      <c r="N131" s="16">
        <f>+L131*(assessment!$J$271*assessment!$F$3)</f>
        <v>11188.013155169383</v>
      </c>
      <c r="P131" s="46">
        <f>+N131/payroll!F131</f>
        <v>1.3345899338809836E-3</v>
      </c>
      <c r="R131" s="16">
        <f>IF(P131&lt;$R$2,N131, +payroll!F131 * $R$2)</f>
        <v>11188.013155169383</v>
      </c>
      <c r="T131" s="5">
        <f t="shared" si="8"/>
        <v>0</v>
      </c>
      <c r="V131" s="42">
        <f t="shared" si="9"/>
        <v>1</v>
      </c>
    </row>
    <row r="132" spans="1:22">
      <c r="A132" t="s">
        <v>196</v>
      </c>
      <c r="B132" t="s">
        <v>538</v>
      </c>
      <c r="C132" s="32">
        <v>-34602.639999999999</v>
      </c>
      <c r="D132" s="32">
        <v>11460.47</v>
      </c>
      <c r="E132" s="32">
        <v>11685.71</v>
      </c>
      <c r="F132" s="16"/>
      <c r="G132" s="16">
        <f t="shared" si="10"/>
        <v>0</v>
      </c>
      <c r="H132" s="14">
        <v>1</v>
      </c>
      <c r="J132" s="16">
        <f t="shared" si="6"/>
        <v>0</v>
      </c>
      <c r="L132" s="45">
        <f t="shared" si="11"/>
        <v>0</v>
      </c>
      <c r="N132" s="16">
        <f>+L132*(assessment!$J$271*assessment!$F$3)</f>
        <v>0</v>
      </c>
      <c r="P132" s="46">
        <f>+N132/payroll!F132</f>
        <v>0</v>
      </c>
      <c r="R132" s="16">
        <f>IF(P132&lt;$R$2,N132, +payroll!F132 * $R$2)</f>
        <v>0</v>
      </c>
      <c r="T132" s="5">
        <f t="shared" si="8"/>
        <v>0</v>
      </c>
      <c r="V132" s="42" t="e">
        <f t="shared" si="9"/>
        <v>#DIV/0!</v>
      </c>
    </row>
    <row r="133" spans="1:22">
      <c r="A133" t="s">
        <v>197</v>
      </c>
      <c r="B133" t="s">
        <v>496</v>
      </c>
      <c r="C133" s="32">
        <v>54000.87</v>
      </c>
      <c r="D133" s="32">
        <v>19951.73</v>
      </c>
      <c r="E133" s="32">
        <v>3964.37</v>
      </c>
      <c r="F133" s="16"/>
      <c r="G133" s="16">
        <f t="shared" si="10"/>
        <v>25972.323333333334</v>
      </c>
      <c r="H133" s="14">
        <v>1</v>
      </c>
      <c r="J133" s="16">
        <f t="shared" ref="J133:J196" si="12">+G133*H133</f>
        <v>25972.323333333334</v>
      </c>
      <c r="L133" s="45">
        <f t="shared" ref="L133:L196" si="13">+J133/$J$263</f>
        <v>6.9485403781547781E-4</v>
      </c>
      <c r="N133" s="16">
        <f>+L133*(assessment!$J$271*assessment!$F$3)</f>
        <v>21462.197502416169</v>
      </c>
      <c r="P133" s="46">
        <f>+N133/payroll!F133</f>
        <v>1.8541014580791273E-3</v>
      </c>
      <c r="R133" s="16">
        <f>IF(P133&lt;$R$2,N133, +payroll!F133 * $R$2)</f>
        <v>21462.197502416169</v>
      </c>
      <c r="T133" s="5">
        <f t="shared" ref="T133:T196" si="14">+N133-R133</f>
        <v>0</v>
      </c>
      <c r="V133" s="42">
        <f t="shared" ref="V133:V196" si="15">+R133/N133</f>
        <v>1</v>
      </c>
    </row>
    <row r="134" spans="1:22">
      <c r="A134" t="s">
        <v>198</v>
      </c>
      <c r="B134" t="s">
        <v>539</v>
      </c>
      <c r="C134" s="32">
        <v>918404.55</v>
      </c>
      <c r="D134" s="32">
        <v>759719.01</v>
      </c>
      <c r="E134" s="32">
        <v>669814.46</v>
      </c>
      <c r="F134" s="16"/>
      <c r="G134" s="16">
        <f t="shared" ref="G134:G197" si="16">IF(SUM(C134:E134)&gt;0,AVERAGE(C134:E134),0)</f>
        <v>782646.00666666671</v>
      </c>
      <c r="H134" s="14">
        <v>1</v>
      </c>
      <c r="J134" s="16">
        <f t="shared" si="12"/>
        <v>782646.00666666671</v>
      </c>
      <c r="L134" s="45">
        <f t="shared" si="13"/>
        <v>2.0938624971395554E-2</v>
      </c>
      <c r="N134" s="16">
        <f>+L134*(assessment!$J$271*assessment!$F$3)</f>
        <v>646738.56681890949</v>
      </c>
      <c r="P134" s="46">
        <f>+N134/payroll!F134</f>
        <v>3.9704598874453689E-3</v>
      </c>
      <c r="R134" s="16">
        <f>IF(P134&lt;$R$2,N134, +payroll!F134 * $R$2)</f>
        <v>646738.56681890949</v>
      </c>
      <c r="T134" s="5">
        <f t="shared" si="14"/>
        <v>0</v>
      </c>
      <c r="V134" s="42">
        <f t="shared" si="15"/>
        <v>1</v>
      </c>
    </row>
    <row r="135" spans="1:22">
      <c r="A135" t="s">
        <v>199</v>
      </c>
      <c r="B135" t="s">
        <v>200</v>
      </c>
      <c r="C135" s="32">
        <v>3592.8</v>
      </c>
      <c r="D135" s="32">
        <v>0</v>
      </c>
      <c r="E135" s="32">
        <v>3912.54</v>
      </c>
      <c r="F135" s="16"/>
      <c r="G135" s="16">
        <f t="shared" si="16"/>
        <v>2501.7800000000002</v>
      </c>
      <c r="H135" s="14">
        <v>1</v>
      </c>
      <c r="J135" s="16">
        <f t="shared" si="12"/>
        <v>2501.7800000000002</v>
      </c>
      <c r="L135" s="45">
        <f t="shared" si="13"/>
        <v>6.6931706971896091E-5</v>
      </c>
      <c r="N135" s="16">
        <f>+L135*(assessment!$J$271*assessment!$F$3)</f>
        <v>2067.3428317705907</v>
      </c>
      <c r="P135" s="46">
        <f>+N135/payroll!F135</f>
        <v>1.7469284099687552E-4</v>
      </c>
      <c r="R135" s="16">
        <f>IF(P135&lt;$R$2,N135, +payroll!F135 * $R$2)</f>
        <v>2067.3428317705907</v>
      </c>
      <c r="T135" s="5">
        <f t="shared" si="14"/>
        <v>0</v>
      </c>
      <c r="V135" s="42">
        <f t="shared" si="15"/>
        <v>1</v>
      </c>
    </row>
    <row r="136" spans="1:22">
      <c r="A136" t="s">
        <v>201</v>
      </c>
      <c r="B136" t="s">
        <v>202</v>
      </c>
      <c r="C136" s="32">
        <v>12825.32</v>
      </c>
      <c r="D136" s="32">
        <v>25734.97</v>
      </c>
      <c r="E136" s="32">
        <v>-7359</v>
      </c>
      <c r="F136" s="16"/>
      <c r="G136" s="16">
        <f t="shared" si="16"/>
        <v>10400.43</v>
      </c>
      <c r="H136" s="14">
        <v>1</v>
      </c>
      <c r="J136" s="16">
        <f t="shared" si="12"/>
        <v>10400.43</v>
      </c>
      <c r="L136" s="45">
        <f t="shared" si="13"/>
        <v>2.7824929975526114E-4</v>
      </c>
      <c r="N136" s="16">
        <f>+L136*(assessment!$J$271*assessment!$F$3)</f>
        <v>8594.3825627480455</v>
      </c>
      <c r="P136" s="46">
        <f>+N136/payroll!F136</f>
        <v>7.2909656579566568E-4</v>
      </c>
      <c r="R136" s="16">
        <f>IF(P136&lt;$R$2,N136, +payroll!F136 * $R$2)</f>
        <v>8594.3825627480455</v>
      </c>
      <c r="T136" s="5">
        <f t="shared" si="14"/>
        <v>0</v>
      </c>
      <c r="V136" s="42">
        <f t="shared" si="15"/>
        <v>1</v>
      </c>
    </row>
    <row r="137" spans="1:22">
      <c r="A137" t="s">
        <v>203</v>
      </c>
      <c r="B137" t="s">
        <v>204</v>
      </c>
      <c r="C137" s="32">
        <v>1920</v>
      </c>
      <c r="D137" s="32">
        <v>180.01</v>
      </c>
      <c r="E137" s="32">
        <v>0</v>
      </c>
      <c r="F137" s="16"/>
      <c r="G137" s="16">
        <f t="shared" si="16"/>
        <v>700.00333333333344</v>
      </c>
      <c r="H137" s="14">
        <v>1</v>
      </c>
      <c r="J137" s="16">
        <f t="shared" si="12"/>
        <v>700.00333333333344</v>
      </c>
      <c r="L137" s="45">
        <f t="shared" si="13"/>
        <v>1.8727633119625698E-5</v>
      </c>
      <c r="N137" s="16">
        <f>+L137*(assessment!$J$271*assessment!$F$3)</f>
        <v>578.44689516351809</v>
      </c>
      <c r="P137" s="46">
        <f>+N137/payroll!F137</f>
        <v>6.648777949281716E-4</v>
      </c>
      <c r="R137" s="16">
        <f>IF(P137&lt;$R$2,N137, +payroll!F137 * $R$2)</f>
        <v>578.44689516351809</v>
      </c>
      <c r="T137" s="5">
        <f t="shared" si="14"/>
        <v>0</v>
      </c>
      <c r="V137" s="42">
        <f t="shared" si="15"/>
        <v>1</v>
      </c>
    </row>
    <row r="138" spans="1:22">
      <c r="A138" t="s">
        <v>205</v>
      </c>
      <c r="B138" t="s">
        <v>456</v>
      </c>
      <c r="C138" s="32">
        <v>0</v>
      </c>
      <c r="D138" s="32">
        <v>0</v>
      </c>
      <c r="E138" s="32">
        <v>0</v>
      </c>
      <c r="F138" s="16"/>
      <c r="G138" s="16">
        <f t="shared" si="16"/>
        <v>0</v>
      </c>
      <c r="H138" s="14">
        <v>1</v>
      </c>
      <c r="J138" s="16">
        <f t="shared" si="12"/>
        <v>0</v>
      </c>
      <c r="L138" s="45">
        <f t="shared" si="13"/>
        <v>0</v>
      </c>
      <c r="N138" s="16">
        <f>+L138*(assessment!$J$271*assessment!$F$3)</f>
        <v>0</v>
      </c>
      <c r="P138" s="46">
        <f>+N138/payroll!F138</f>
        <v>0</v>
      </c>
      <c r="R138" s="16">
        <f>IF(P138&lt;$R$2,N138, +payroll!F138 * $R$2)</f>
        <v>0</v>
      </c>
      <c r="T138" s="5">
        <f t="shared" si="14"/>
        <v>0</v>
      </c>
      <c r="V138" s="42" t="e">
        <f t="shared" si="15"/>
        <v>#DIV/0!</v>
      </c>
    </row>
    <row r="139" spans="1:22" outlineLevel="1">
      <c r="A139" t="s">
        <v>206</v>
      </c>
      <c r="B139" t="s">
        <v>207</v>
      </c>
      <c r="C139" s="32">
        <v>0</v>
      </c>
      <c r="D139" s="32">
        <v>0</v>
      </c>
      <c r="E139" s="32">
        <v>0</v>
      </c>
      <c r="F139" s="16"/>
      <c r="G139" s="16">
        <f t="shared" si="16"/>
        <v>0</v>
      </c>
      <c r="H139" s="14">
        <v>1</v>
      </c>
      <c r="J139" s="16">
        <f t="shared" si="12"/>
        <v>0</v>
      </c>
      <c r="L139" s="45">
        <f t="shared" si="13"/>
        <v>0</v>
      </c>
      <c r="N139" s="16">
        <f>+L139*(assessment!$J$271*assessment!$F$3)</f>
        <v>0</v>
      </c>
      <c r="P139" s="46">
        <f>+N139/payroll!F139</f>
        <v>0</v>
      </c>
      <c r="R139" s="16">
        <f>IF(P139&lt;$R$2,N139, +payroll!F139 * $R$2)</f>
        <v>0</v>
      </c>
      <c r="T139" s="5">
        <f t="shared" si="14"/>
        <v>0</v>
      </c>
      <c r="V139" s="42" t="e">
        <f t="shared" si="15"/>
        <v>#DIV/0!</v>
      </c>
    </row>
    <row r="140" spans="1:22" outlineLevel="1">
      <c r="A140" t="s">
        <v>208</v>
      </c>
      <c r="B140" t="s">
        <v>209</v>
      </c>
      <c r="C140" s="32">
        <v>0</v>
      </c>
      <c r="D140" s="32">
        <v>0</v>
      </c>
      <c r="E140" s="32">
        <v>0</v>
      </c>
      <c r="F140" s="16"/>
      <c r="G140" s="16">
        <f t="shared" si="16"/>
        <v>0</v>
      </c>
      <c r="H140" s="14">
        <v>1</v>
      </c>
      <c r="J140" s="16">
        <f t="shared" si="12"/>
        <v>0</v>
      </c>
      <c r="L140" s="45">
        <f t="shared" si="13"/>
        <v>0</v>
      </c>
      <c r="N140" s="16">
        <f>+L140*(assessment!$J$271*assessment!$F$3)</f>
        <v>0</v>
      </c>
      <c r="P140" s="46">
        <f>+N140/payroll!F140</f>
        <v>0</v>
      </c>
      <c r="R140" s="16">
        <f>IF(P140&lt;$R$2,N140, +payroll!F140 * $R$2)</f>
        <v>0</v>
      </c>
      <c r="T140" s="5">
        <f t="shared" si="14"/>
        <v>0</v>
      </c>
      <c r="V140" s="42" t="e">
        <f t="shared" si="15"/>
        <v>#DIV/0!</v>
      </c>
    </row>
    <row r="141" spans="1:22" outlineLevel="1">
      <c r="A141" t="s">
        <v>210</v>
      </c>
      <c r="B141" t="s">
        <v>211</v>
      </c>
      <c r="C141" s="32">
        <v>0</v>
      </c>
      <c r="D141" s="32">
        <v>0</v>
      </c>
      <c r="E141" s="32">
        <v>0</v>
      </c>
      <c r="F141" s="16"/>
      <c r="G141" s="16">
        <f t="shared" si="16"/>
        <v>0</v>
      </c>
      <c r="H141" s="14">
        <v>1</v>
      </c>
      <c r="J141" s="16">
        <f t="shared" si="12"/>
        <v>0</v>
      </c>
      <c r="L141" s="45">
        <f t="shared" si="13"/>
        <v>0</v>
      </c>
      <c r="N141" s="16">
        <f>+L141*(assessment!$J$271*assessment!$F$3)</f>
        <v>0</v>
      </c>
      <c r="P141" s="46">
        <f>+N141/payroll!F141</f>
        <v>0</v>
      </c>
      <c r="R141" s="16">
        <f>IF(P141&lt;$R$2,N141, +payroll!F141 * $R$2)</f>
        <v>0</v>
      </c>
      <c r="T141" s="5">
        <f t="shared" si="14"/>
        <v>0</v>
      </c>
      <c r="V141" s="42" t="e">
        <f t="shared" si="15"/>
        <v>#DIV/0!</v>
      </c>
    </row>
    <row r="142" spans="1:22" outlineLevel="1">
      <c r="A142" t="s">
        <v>499</v>
      </c>
      <c r="B142" t="s">
        <v>497</v>
      </c>
      <c r="C142" s="32">
        <v>0</v>
      </c>
      <c r="D142" s="32">
        <v>0</v>
      </c>
      <c r="E142" s="32">
        <v>0</v>
      </c>
      <c r="F142" s="16"/>
      <c r="G142" s="16">
        <f t="shared" si="16"/>
        <v>0</v>
      </c>
      <c r="H142" s="14">
        <v>1</v>
      </c>
      <c r="J142" s="16">
        <f t="shared" si="12"/>
        <v>0</v>
      </c>
      <c r="L142" s="45">
        <f t="shared" si="13"/>
        <v>0</v>
      </c>
      <c r="N142" s="16">
        <f>+L142*(assessment!$J$271*assessment!$F$3)</f>
        <v>0</v>
      </c>
      <c r="P142" s="46">
        <f>+N142/payroll!F142</f>
        <v>0</v>
      </c>
      <c r="R142" s="16">
        <f>IF(P142&lt;$R$2,N142, +payroll!F142 * $R$2)</f>
        <v>0</v>
      </c>
      <c r="T142" s="5">
        <f t="shared" si="14"/>
        <v>0</v>
      </c>
      <c r="V142" s="42" t="e">
        <f t="shared" si="15"/>
        <v>#DIV/0!</v>
      </c>
    </row>
    <row r="143" spans="1:22" outlineLevel="1">
      <c r="A143" t="s">
        <v>212</v>
      </c>
      <c r="B143" t="s">
        <v>213</v>
      </c>
      <c r="C143" s="32">
        <v>0</v>
      </c>
      <c r="D143" s="32">
        <v>1811.28</v>
      </c>
      <c r="E143" s="32">
        <v>0</v>
      </c>
      <c r="F143" s="16"/>
      <c r="G143" s="16">
        <f t="shared" si="16"/>
        <v>603.76</v>
      </c>
      <c r="H143" s="14">
        <v>1</v>
      </c>
      <c r="J143" s="16">
        <f t="shared" si="12"/>
        <v>603.76</v>
      </c>
      <c r="L143" s="45">
        <f t="shared" si="13"/>
        <v>1.6152774185320846E-5</v>
      </c>
      <c r="N143" s="16">
        <f>+L143*(assessment!$J$271*assessment!$F$3)</f>
        <v>498.91633481353756</v>
      </c>
      <c r="P143" s="46">
        <f>+N143/payroll!F143</f>
        <v>4.1032597174335274E-4</v>
      </c>
      <c r="R143" s="16">
        <f>IF(P143&lt;$R$2,N143, +payroll!F143 * $R$2)</f>
        <v>498.91633481353756</v>
      </c>
      <c r="T143" s="5">
        <f t="shared" si="14"/>
        <v>0</v>
      </c>
      <c r="V143" s="42">
        <f t="shared" si="15"/>
        <v>1</v>
      </c>
    </row>
    <row r="144" spans="1:22" outlineLevel="1">
      <c r="A144" t="s">
        <v>214</v>
      </c>
      <c r="B144" t="s">
        <v>215</v>
      </c>
      <c r="C144" s="32">
        <v>0</v>
      </c>
      <c r="D144" s="32">
        <v>0</v>
      </c>
      <c r="E144" s="32">
        <v>0</v>
      </c>
      <c r="F144" s="16"/>
      <c r="G144" s="16">
        <f t="shared" si="16"/>
        <v>0</v>
      </c>
      <c r="H144" s="14">
        <v>1</v>
      </c>
      <c r="J144" s="16">
        <f t="shared" si="12"/>
        <v>0</v>
      </c>
      <c r="L144" s="45">
        <f t="shared" si="13"/>
        <v>0</v>
      </c>
      <c r="N144" s="16">
        <f>+L144*(assessment!$J$271*assessment!$F$3)</f>
        <v>0</v>
      </c>
      <c r="P144" s="46">
        <f>+N144/payroll!F144</f>
        <v>0</v>
      </c>
      <c r="R144" s="16">
        <f>IF(P144&lt;$R$2,N144, +payroll!F144 * $R$2)</f>
        <v>0</v>
      </c>
      <c r="T144" s="5">
        <f t="shared" si="14"/>
        <v>0</v>
      </c>
      <c r="V144" s="42" t="e">
        <f t="shared" si="15"/>
        <v>#DIV/0!</v>
      </c>
    </row>
    <row r="145" spans="1:22" outlineLevel="1">
      <c r="A145" t="s">
        <v>216</v>
      </c>
      <c r="B145" t="s">
        <v>217</v>
      </c>
      <c r="C145" s="32">
        <v>1588.26</v>
      </c>
      <c r="D145" s="32">
        <v>0</v>
      </c>
      <c r="E145" s="32">
        <v>0</v>
      </c>
      <c r="F145" s="16"/>
      <c r="G145" s="16">
        <f t="shared" si="16"/>
        <v>529.41999999999996</v>
      </c>
      <c r="H145" s="14">
        <v>1</v>
      </c>
      <c r="J145" s="16">
        <f t="shared" si="12"/>
        <v>529.41999999999996</v>
      </c>
      <c r="L145" s="45">
        <f t="shared" si="13"/>
        <v>1.4163909018803101E-5</v>
      </c>
      <c r="N145" s="16">
        <f>+L145*(assessment!$J$271*assessment!$F$3)</f>
        <v>437.48556707463729</v>
      </c>
      <c r="P145" s="46">
        <f>+N145/payroll!F145</f>
        <v>1.3202597564977036E-4</v>
      </c>
      <c r="R145" s="16">
        <f>IF(P145&lt;$R$2,N145, +payroll!F145 * $R$2)</f>
        <v>437.48556707463729</v>
      </c>
      <c r="T145" s="5">
        <f t="shared" si="14"/>
        <v>0</v>
      </c>
      <c r="V145" s="42">
        <f t="shared" si="15"/>
        <v>1</v>
      </c>
    </row>
    <row r="146" spans="1:22" outlineLevel="1">
      <c r="A146" t="s">
        <v>218</v>
      </c>
      <c r="B146" t="s">
        <v>219</v>
      </c>
      <c r="C146" s="32">
        <v>239095.52</v>
      </c>
      <c r="D146" s="32">
        <v>204604.05</v>
      </c>
      <c r="E146" s="32">
        <v>143448.41</v>
      </c>
      <c r="F146" s="16"/>
      <c r="G146" s="16">
        <f t="shared" si="16"/>
        <v>195715.99333333332</v>
      </c>
      <c r="H146" s="14">
        <v>1</v>
      </c>
      <c r="J146" s="16">
        <f t="shared" si="12"/>
        <v>195715.99333333332</v>
      </c>
      <c r="L146" s="45">
        <f t="shared" si="13"/>
        <v>5.2361140929659015E-3</v>
      </c>
      <c r="N146" s="16">
        <f>+L146*(assessment!$J$271*assessment!$F$3)</f>
        <v>161729.67082658241</v>
      </c>
      <c r="P146" s="46">
        <f>+N146/payroll!F146</f>
        <v>8.7067648711319692E-3</v>
      </c>
      <c r="R146" s="16">
        <f>IF(P146&lt;$R$2,N146, +payroll!F146 * $R$2)</f>
        <v>161729.67082658241</v>
      </c>
      <c r="T146" s="5">
        <f t="shared" si="14"/>
        <v>0</v>
      </c>
      <c r="V146" s="42">
        <f t="shared" si="15"/>
        <v>1</v>
      </c>
    </row>
    <row r="147" spans="1:22" outlineLevel="1">
      <c r="A147" t="s">
        <v>220</v>
      </c>
      <c r="B147" t="s">
        <v>221</v>
      </c>
      <c r="C147" s="32">
        <v>1021.06</v>
      </c>
      <c r="D147" s="32">
        <v>0</v>
      </c>
      <c r="E147" s="32">
        <v>0</v>
      </c>
      <c r="F147" s="16"/>
      <c r="G147" s="16">
        <f t="shared" si="16"/>
        <v>340.3533333333333</v>
      </c>
      <c r="H147" s="14">
        <v>1</v>
      </c>
      <c r="J147" s="16">
        <f t="shared" si="12"/>
        <v>340.3533333333333</v>
      </c>
      <c r="L147" s="45">
        <f t="shared" si="13"/>
        <v>9.1056885791615327E-6</v>
      </c>
      <c r="N147" s="16">
        <f>+L147*(assessment!$J$271*assessment!$F$3)</f>
        <v>281.25055917622376</v>
      </c>
      <c r="P147" s="46">
        <f>+N147/payroll!F147</f>
        <v>1.0011474666052101E-4</v>
      </c>
      <c r="R147" s="16">
        <f>IF(P147&lt;$R$2,N147, +payroll!F147 * $R$2)</f>
        <v>281.25055917622376</v>
      </c>
      <c r="T147" s="5">
        <f t="shared" si="14"/>
        <v>0</v>
      </c>
      <c r="V147" s="42">
        <f t="shared" si="15"/>
        <v>1</v>
      </c>
    </row>
    <row r="148" spans="1:22" outlineLevel="1">
      <c r="A148" t="s">
        <v>222</v>
      </c>
      <c r="B148" t="s">
        <v>223</v>
      </c>
      <c r="C148" s="32">
        <v>813.4</v>
      </c>
      <c r="D148" s="32">
        <v>0</v>
      </c>
      <c r="E148" s="32">
        <v>2285.87</v>
      </c>
      <c r="F148" s="16"/>
      <c r="G148" s="16">
        <f t="shared" si="16"/>
        <v>1033.0899999999999</v>
      </c>
      <c r="H148" s="14">
        <v>1</v>
      </c>
      <c r="J148" s="16">
        <f t="shared" si="12"/>
        <v>1033.0899999999999</v>
      </c>
      <c r="L148" s="45">
        <f t="shared" si="13"/>
        <v>2.7638911956925119E-5</v>
      </c>
      <c r="N148" s="16">
        <f>+L148*(assessment!$J$271*assessment!$F$3)</f>
        <v>853.69265326043035</v>
      </c>
      <c r="P148" s="46">
        <f>+N148/payroll!F148</f>
        <v>2.4416154935673877E-4</v>
      </c>
      <c r="R148" s="16">
        <f>IF(P148&lt;$R$2,N148, +payroll!F148 * $R$2)</f>
        <v>853.69265326043035</v>
      </c>
      <c r="T148" s="5">
        <f t="shared" si="14"/>
        <v>0</v>
      </c>
      <c r="V148" s="42">
        <f t="shared" si="15"/>
        <v>1</v>
      </c>
    </row>
    <row r="149" spans="1:22" outlineLevel="1">
      <c r="A149" t="s">
        <v>224</v>
      </c>
      <c r="B149" t="s">
        <v>225</v>
      </c>
      <c r="C149" s="32">
        <v>0</v>
      </c>
      <c r="D149" s="32">
        <v>2839.86</v>
      </c>
      <c r="E149" s="32">
        <v>380.6</v>
      </c>
      <c r="F149" s="16"/>
      <c r="G149" s="16">
        <f t="shared" si="16"/>
        <v>1073.4866666666667</v>
      </c>
      <c r="H149" s="14">
        <v>1</v>
      </c>
      <c r="J149" s="16">
        <f t="shared" si="12"/>
        <v>1073.4866666666667</v>
      </c>
      <c r="L149" s="45">
        <f t="shared" si="13"/>
        <v>2.871966959987322E-5</v>
      </c>
      <c r="N149" s="16">
        <f>+L149*(assessment!$J$271*assessment!$F$3)</f>
        <v>887.07438916876742</v>
      </c>
      <c r="P149" s="46">
        <f>+N149/payroll!F149</f>
        <v>4.0553588252357765E-4</v>
      </c>
      <c r="R149" s="16">
        <f>IF(P149&lt;$R$2,N149, +payroll!F149 * $R$2)</f>
        <v>887.07438916876742</v>
      </c>
      <c r="T149" s="5">
        <f t="shared" si="14"/>
        <v>0</v>
      </c>
      <c r="V149" s="42">
        <f t="shared" si="15"/>
        <v>1</v>
      </c>
    </row>
    <row r="150" spans="1:22" outlineLevel="1">
      <c r="A150" t="s">
        <v>226</v>
      </c>
      <c r="B150" t="s">
        <v>227</v>
      </c>
      <c r="C150" s="32">
        <v>0</v>
      </c>
      <c r="D150" s="32">
        <v>0</v>
      </c>
      <c r="E150" s="32">
        <v>0</v>
      </c>
      <c r="F150" s="16"/>
      <c r="G150" s="16">
        <f t="shared" si="16"/>
        <v>0</v>
      </c>
      <c r="H150" s="14">
        <v>1</v>
      </c>
      <c r="J150" s="16">
        <f t="shared" si="12"/>
        <v>0</v>
      </c>
      <c r="L150" s="45">
        <f t="shared" si="13"/>
        <v>0</v>
      </c>
      <c r="N150" s="16">
        <f>+L150*(assessment!$J$271*assessment!$F$3)</f>
        <v>0</v>
      </c>
      <c r="P150" s="46">
        <f>+N150/payroll!F150</f>
        <v>0</v>
      </c>
      <c r="R150" s="16">
        <f>IF(P150&lt;$R$2,N150, +payroll!F150 * $R$2)</f>
        <v>0</v>
      </c>
      <c r="T150" s="5">
        <f t="shared" si="14"/>
        <v>0</v>
      </c>
      <c r="V150" s="42" t="e">
        <f t="shared" si="15"/>
        <v>#DIV/0!</v>
      </c>
    </row>
    <row r="151" spans="1:22" outlineLevel="1">
      <c r="A151" t="s">
        <v>228</v>
      </c>
      <c r="B151" t="s">
        <v>229</v>
      </c>
      <c r="C151" s="32">
        <v>108.62</v>
      </c>
      <c r="D151" s="32">
        <v>801.76</v>
      </c>
      <c r="E151" s="32">
        <v>7354.42</v>
      </c>
      <c r="F151" s="16"/>
      <c r="G151" s="16">
        <f t="shared" si="16"/>
        <v>2754.9333333333329</v>
      </c>
      <c r="H151" s="14">
        <v>1</v>
      </c>
      <c r="J151" s="16">
        <f t="shared" si="12"/>
        <v>2754.9333333333329</v>
      </c>
      <c r="L151" s="45">
        <f t="shared" si="13"/>
        <v>7.3704478648712351E-5</v>
      </c>
      <c r="N151" s="16">
        <f>+L151*(assessment!$J$271*assessment!$F$3)</f>
        <v>2276.5357779950778</v>
      </c>
      <c r="P151" s="46">
        <f>+N151/payroll!F151</f>
        <v>1.3215193859237302E-3</v>
      </c>
      <c r="R151" s="16">
        <f>IF(P151&lt;$R$2,N151, +payroll!F151 * $R$2)</f>
        <v>2276.5357779950778</v>
      </c>
      <c r="T151" s="5">
        <f t="shared" si="14"/>
        <v>0</v>
      </c>
      <c r="V151" s="42">
        <f t="shared" si="15"/>
        <v>1</v>
      </c>
    </row>
    <row r="152" spans="1:22" outlineLevel="1">
      <c r="A152" t="s">
        <v>230</v>
      </c>
      <c r="B152" t="s">
        <v>231</v>
      </c>
      <c r="C152" s="32">
        <v>4645.6899999999996</v>
      </c>
      <c r="D152" s="32">
        <v>2156.7600000000002</v>
      </c>
      <c r="E152" s="32">
        <v>464.46</v>
      </c>
      <c r="F152" s="16"/>
      <c r="G152" s="16">
        <f t="shared" si="16"/>
        <v>2422.3033333333333</v>
      </c>
      <c r="H152" s="14">
        <v>1</v>
      </c>
      <c r="J152" s="16">
        <f t="shared" si="12"/>
        <v>2422.3033333333333</v>
      </c>
      <c r="L152" s="45">
        <f t="shared" si="13"/>
        <v>6.4805417304364811E-5</v>
      </c>
      <c r="N152" s="16">
        <f>+L152*(assessment!$J$271*assessment!$F$3)</f>
        <v>2001.6673858375534</v>
      </c>
      <c r="P152" s="46">
        <f>+N152/payroll!F152</f>
        <v>4.8968195711626011E-4</v>
      </c>
      <c r="R152" s="16">
        <f>IF(P152&lt;$R$2,N152, +payroll!F152 * $R$2)</f>
        <v>2001.6673858375534</v>
      </c>
      <c r="T152" s="5">
        <f t="shared" si="14"/>
        <v>0</v>
      </c>
      <c r="V152" s="42">
        <f t="shared" si="15"/>
        <v>1</v>
      </c>
    </row>
    <row r="153" spans="1:22" outlineLevel="1">
      <c r="A153" t="s">
        <v>232</v>
      </c>
      <c r="B153" t="s">
        <v>233</v>
      </c>
      <c r="C153" s="32">
        <v>20656.27</v>
      </c>
      <c r="D153" s="32">
        <v>5170.6899999999996</v>
      </c>
      <c r="E153" s="32">
        <v>24294.68</v>
      </c>
      <c r="F153" s="16"/>
      <c r="G153" s="16">
        <f t="shared" si="16"/>
        <v>16707.213333333333</v>
      </c>
      <c r="H153" s="14">
        <v>1</v>
      </c>
      <c r="J153" s="16">
        <f t="shared" si="12"/>
        <v>16707.213333333333</v>
      </c>
      <c r="L153" s="45">
        <f t="shared" si="13"/>
        <v>4.469786740415312E-4</v>
      </c>
      <c r="N153" s="16">
        <f>+L153*(assessment!$J$271*assessment!$F$3)</f>
        <v>13805.985227929195</v>
      </c>
      <c r="P153" s="46">
        <f>+N153/payroll!F153</f>
        <v>2.5635387307782263E-3</v>
      </c>
      <c r="R153" s="16">
        <f>IF(P153&lt;$R$2,N153, +payroll!F153 * $R$2)</f>
        <v>13805.985227929195</v>
      </c>
      <c r="T153" s="5">
        <f t="shared" si="14"/>
        <v>0</v>
      </c>
      <c r="V153" s="42">
        <f t="shared" si="15"/>
        <v>1</v>
      </c>
    </row>
    <row r="154" spans="1:22" outlineLevel="1">
      <c r="A154" t="s">
        <v>234</v>
      </c>
      <c r="B154" t="s">
        <v>235</v>
      </c>
      <c r="C154" s="32">
        <v>0</v>
      </c>
      <c r="D154" s="32">
        <v>0</v>
      </c>
      <c r="E154" s="32">
        <v>0</v>
      </c>
      <c r="F154" s="16"/>
      <c r="G154" s="16">
        <f t="shared" si="16"/>
        <v>0</v>
      </c>
      <c r="H154" s="14">
        <v>1</v>
      </c>
      <c r="J154" s="16">
        <f t="shared" si="12"/>
        <v>0</v>
      </c>
      <c r="L154" s="45">
        <f t="shared" si="13"/>
        <v>0</v>
      </c>
      <c r="N154" s="16">
        <f>+L154*(assessment!$J$271*assessment!$F$3)</f>
        <v>0</v>
      </c>
      <c r="P154" s="46">
        <f>+N154/payroll!F154</f>
        <v>0</v>
      </c>
      <c r="R154" s="16">
        <f>IF(P154&lt;$R$2,N154, +payroll!F154 * $R$2)</f>
        <v>0</v>
      </c>
      <c r="T154" s="5">
        <f t="shared" si="14"/>
        <v>0</v>
      </c>
      <c r="V154" s="42" t="e">
        <f t="shared" si="15"/>
        <v>#DIV/0!</v>
      </c>
    </row>
    <row r="155" spans="1:22" outlineLevel="1">
      <c r="A155" t="s">
        <v>236</v>
      </c>
      <c r="B155" t="s">
        <v>237</v>
      </c>
      <c r="C155" s="32">
        <v>0</v>
      </c>
      <c r="D155" s="32">
        <v>0</v>
      </c>
      <c r="E155" s="32">
        <v>0</v>
      </c>
      <c r="F155" s="16"/>
      <c r="G155" s="16">
        <f t="shared" si="16"/>
        <v>0</v>
      </c>
      <c r="H155" s="14">
        <v>1</v>
      </c>
      <c r="J155" s="16">
        <f t="shared" si="12"/>
        <v>0</v>
      </c>
      <c r="L155" s="45">
        <f t="shared" si="13"/>
        <v>0</v>
      </c>
      <c r="N155" s="16">
        <f>+L155*(assessment!$J$271*assessment!$F$3)</f>
        <v>0</v>
      </c>
      <c r="P155" s="46">
        <f>+N155/payroll!F155</f>
        <v>0</v>
      </c>
      <c r="R155" s="16">
        <f>IF(P155&lt;$R$2,N155, +payroll!F155 * $R$2)</f>
        <v>0</v>
      </c>
      <c r="T155" s="5">
        <f t="shared" si="14"/>
        <v>0</v>
      </c>
      <c r="V155" s="42" t="e">
        <f t="shared" si="15"/>
        <v>#DIV/0!</v>
      </c>
    </row>
    <row r="156" spans="1:22" outlineLevel="1">
      <c r="A156" t="s">
        <v>238</v>
      </c>
      <c r="B156" t="s">
        <v>239</v>
      </c>
      <c r="C156" s="32">
        <v>0</v>
      </c>
      <c r="D156" s="32">
        <v>0</v>
      </c>
      <c r="E156" s="32">
        <v>0</v>
      </c>
      <c r="F156" s="16"/>
      <c r="G156" s="16">
        <f t="shared" si="16"/>
        <v>0</v>
      </c>
      <c r="H156" s="14">
        <v>1</v>
      </c>
      <c r="J156" s="16">
        <f t="shared" si="12"/>
        <v>0</v>
      </c>
      <c r="L156" s="45">
        <f t="shared" si="13"/>
        <v>0</v>
      </c>
      <c r="N156" s="16">
        <f>+L156*(assessment!$J$271*assessment!$F$3)</f>
        <v>0</v>
      </c>
      <c r="P156" s="46">
        <f>+N156/payroll!F156</f>
        <v>0</v>
      </c>
      <c r="R156" s="16">
        <f>IF(P156&lt;$R$2,N156, +payroll!F156 * $R$2)</f>
        <v>0</v>
      </c>
      <c r="T156" s="5">
        <f t="shared" si="14"/>
        <v>0</v>
      </c>
      <c r="V156" s="42" t="e">
        <f t="shared" si="15"/>
        <v>#DIV/0!</v>
      </c>
    </row>
    <row r="157" spans="1:22" outlineLevel="1">
      <c r="A157" t="s">
        <v>240</v>
      </c>
      <c r="B157" t="s">
        <v>241</v>
      </c>
      <c r="C157" s="32">
        <v>874.84</v>
      </c>
      <c r="D157" s="32">
        <v>1166.82</v>
      </c>
      <c r="E157" s="32">
        <v>1926.64</v>
      </c>
      <c r="F157" s="16"/>
      <c r="G157" s="16">
        <f t="shared" si="16"/>
        <v>1322.7666666666667</v>
      </c>
      <c r="H157" s="14">
        <v>1</v>
      </c>
      <c r="J157" s="16">
        <f t="shared" si="12"/>
        <v>1322.7666666666667</v>
      </c>
      <c r="L157" s="45">
        <f t="shared" si="13"/>
        <v>3.5388815533550143E-5</v>
      </c>
      <c r="N157" s="16">
        <f>+L157*(assessment!$J$271*assessment!$F$3)</f>
        <v>1093.0666111482271</v>
      </c>
      <c r="P157" s="46">
        <f>+N157/payroll!F157</f>
        <v>2.2245542047243439E-4</v>
      </c>
      <c r="R157" s="16">
        <f>IF(P157&lt;$R$2,N157, +payroll!F157 * $R$2)</f>
        <v>1093.0666111482271</v>
      </c>
      <c r="T157" s="5">
        <f t="shared" si="14"/>
        <v>0</v>
      </c>
      <c r="V157" s="42">
        <f t="shared" si="15"/>
        <v>1</v>
      </c>
    </row>
    <row r="158" spans="1:22" outlineLevel="1">
      <c r="A158" t="s">
        <v>242</v>
      </c>
      <c r="B158" t="s">
        <v>243</v>
      </c>
      <c r="C158" s="32">
        <v>0</v>
      </c>
      <c r="D158" s="32">
        <v>0</v>
      </c>
      <c r="E158" s="32">
        <v>0</v>
      </c>
      <c r="F158" s="16"/>
      <c r="G158" s="16">
        <f t="shared" si="16"/>
        <v>0</v>
      </c>
      <c r="H158" s="14">
        <v>1</v>
      </c>
      <c r="J158" s="16">
        <f t="shared" si="12"/>
        <v>0</v>
      </c>
      <c r="L158" s="45">
        <f t="shared" si="13"/>
        <v>0</v>
      </c>
      <c r="N158" s="16">
        <f>+L158*(assessment!$J$271*assessment!$F$3)</f>
        <v>0</v>
      </c>
      <c r="P158" s="46">
        <f>+N158/payroll!F158</f>
        <v>0</v>
      </c>
      <c r="R158" s="16">
        <f>IF(P158&lt;$R$2,N158, +payroll!F158 * $R$2)</f>
        <v>0</v>
      </c>
      <c r="T158" s="5">
        <f t="shared" si="14"/>
        <v>0</v>
      </c>
      <c r="V158" s="42" t="e">
        <f t="shared" si="15"/>
        <v>#DIV/0!</v>
      </c>
    </row>
    <row r="159" spans="1:22" outlineLevel="1">
      <c r="A159" t="s">
        <v>244</v>
      </c>
      <c r="B159" t="s">
        <v>245</v>
      </c>
      <c r="C159" s="32">
        <v>0</v>
      </c>
      <c r="D159" s="32">
        <v>0</v>
      </c>
      <c r="E159" s="32">
        <v>0</v>
      </c>
      <c r="F159" s="16"/>
      <c r="G159" s="16">
        <f t="shared" si="16"/>
        <v>0</v>
      </c>
      <c r="H159" s="14">
        <v>1</v>
      </c>
      <c r="J159" s="16">
        <f t="shared" si="12"/>
        <v>0</v>
      </c>
      <c r="L159" s="45">
        <f t="shared" si="13"/>
        <v>0</v>
      </c>
      <c r="N159" s="16">
        <f>+L159*(assessment!$J$271*assessment!$F$3)</f>
        <v>0</v>
      </c>
      <c r="P159" s="46">
        <f>+N159/payroll!F159</f>
        <v>0</v>
      </c>
      <c r="R159" s="16">
        <f>IF(P159&lt;$R$2,N159, +payroll!F159 * $R$2)</f>
        <v>0</v>
      </c>
      <c r="T159" s="5">
        <f t="shared" si="14"/>
        <v>0</v>
      </c>
      <c r="V159" s="42" t="e">
        <f t="shared" si="15"/>
        <v>#DIV/0!</v>
      </c>
    </row>
    <row r="160" spans="1:22" outlineLevel="1">
      <c r="A160" t="s">
        <v>246</v>
      </c>
      <c r="B160" t="s">
        <v>247</v>
      </c>
      <c r="C160" s="32">
        <v>0</v>
      </c>
      <c r="D160" s="32">
        <v>0</v>
      </c>
      <c r="E160" s="32">
        <v>0</v>
      </c>
      <c r="F160" s="16"/>
      <c r="G160" s="16">
        <f t="shared" si="16"/>
        <v>0</v>
      </c>
      <c r="H160" s="14">
        <v>1</v>
      </c>
      <c r="J160" s="16">
        <f t="shared" si="12"/>
        <v>0</v>
      </c>
      <c r="L160" s="45">
        <f t="shared" si="13"/>
        <v>0</v>
      </c>
      <c r="N160" s="16">
        <f>+L160*(assessment!$J$271*assessment!$F$3)</f>
        <v>0</v>
      </c>
      <c r="P160" s="46">
        <f>+N160/payroll!F160</f>
        <v>0</v>
      </c>
      <c r="R160" s="16">
        <f>IF(P160&lt;$R$2,N160, +payroll!F160 * $R$2)</f>
        <v>0</v>
      </c>
      <c r="T160" s="5">
        <f t="shared" si="14"/>
        <v>0</v>
      </c>
      <c r="V160" s="42" t="e">
        <f t="shared" si="15"/>
        <v>#DIV/0!</v>
      </c>
    </row>
    <row r="161" spans="1:22" outlineLevel="1">
      <c r="A161" t="s">
        <v>490</v>
      </c>
      <c r="B161" t="s">
        <v>491</v>
      </c>
      <c r="C161" s="32">
        <v>0</v>
      </c>
      <c r="D161" s="32">
        <v>0</v>
      </c>
      <c r="E161" s="32">
        <v>0</v>
      </c>
      <c r="F161" s="16"/>
      <c r="G161" s="16">
        <f t="shared" si="16"/>
        <v>0</v>
      </c>
      <c r="H161" s="14">
        <v>1</v>
      </c>
      <c r="J161" s="16">
        <f t="shared" si="12"/>
        <v>0</v>
      </c>
      <c r="L161" s="45">
        <f t="shared" si="13"/>
        <v>0</v>
      </c>
      <c r="N161" s="16">
        <f>+L161*(assessment!$J$271*assessment!$F$3)</f>
        <v>0</v>
      </c>
      <c r="P161" s="46">
        <f>+N161/payroll!F161</f>
        <v>0</v>
      </c>
      <c r="R161" s="16">
        <f>IF(P161&lt;$R$2,N161, +payroll!F161 * $R$2)</f>
        <v>0</v>
      </c>
      <c r="T161" s="5">
        <f t="shared" si="14"/>
        <v>0</v>
      </c>
      <c r="V161" s="42" t="e">
        <f t="shared" si="15"/>
        <v>#DIV/0!</v>
      </c>
    </row>
    <row r="162" spans="1:22" outlineLevel="1">
      <c r="A162" t="s">
        <v>248</v>
      </c>
      <c r="B162" t="s">
        <v>249</v>
      </c>
      <c r="C162" s="32">
        <v>14178.82</v>
      </c>
      <c r="D162" s="32">
        <v>13926.56</v>
      </c>
      <c r="E162" s="32">
        <v>4656.29</v>
      </c>
      <c r="F162" s="16"/>
      <c r="G162" s="16">
        <f t="shared" si="16"/>
        <v>10920.556666666665</v>
      </c>
      <c r="H162" s="14">
        <v>1</v>
      </c>
      <c r="J162" s="16">
        <f t="shared" si="12"/>
        <v>10920.556666666665</v>
      </c>
      <c r="L162" s="45">
        <f t="shared" si="13"/>
        <v>2.9216457833355431E-4</v>
      </c>
      <c r="N162" s="16">
        <f>+L162*(assessment!$J$271*assessment!$F$3)</f>
        <v>9024.1885952313423</v>
      </c>
      <c r="P162" s="46">
        <f>+N162/payroll!F162</f>
        <v>3.6038194006167017E-4</v>
      </c>
      <c r="R162" s="16">
        <f>IF(P162&lt;$R$2,N162, +payroll!F162 * $R$2)</f>
        <v>9024.1885952313423</v>
      </c>
      <c r="T162" s="5">
        <f t="shared" si="14"/>
        <v>0</v>
      </c>
      <c r="V162" s="42">
        <f t="shared" si="15"/>
        <v>1</v>
      </c>
    </row>
    <row r="163" spans="1:22" outlineLevel="1">
      <c r="A163" t="s">
        <v>250</v>
      </c>
      <c r="B163" t="s">
        <v>251</v>
      </c>
      <c r="C163" s="32">
        <v>0</v>
      </c>
      <c r="D163" s="32">
        <v>0</v>
      </c>
      <c r="E163" s="32">
        <v>0</v>
      </c>
      <c r="F163" s="16"/>
      <c r="G163" s="16">
        <f t="shared" si="16"/>
        <v>0</v>
      </c>
      <c r="H163" s="14">
        <v>1</v>
      </c>
      <c r="J163" s="16">
        <f t="shared" si="12"/>
        <v>0</v>
      </c>
      <c r="L163" s="45">
        <f t="shared" si="13"/>
        <v>0</v>
      </c>
      <c r="N163" s="16">
        <f>+L163*(assessment!$J$271*assessment!$F$3)</f>
        <v>0</v>
      </c>
      <c r="P163" s="46">
        <f>+N163/payroll!F163</f>
        <v>0</v>
      </c>
      <c r="R163" s="16">
        <f>IF(P163&lt;$R$2,N163, +payroll!F163 * $R$2)</f>
        <v>0</v>
      </c>
      <c r="T163" s="5">
        <f t="shared" si="14"/>
        <v>0</v>
      </c>
      <c r="V163" s="42" t="e">
        <f t="shared" si="15"/>
        <v>#DIV/0!</v>
      </c>
    </row>
    <row r="164" spans="1:22" outlineLevel="1">
      <c r="A164" t="s">
        <v>252</v>
      </c>
      <c r="B164" t="s">
        <v>253</v>
      </c>
      <c r="C164" s="32">
        <v>0</v>
      </c>
      <c r="D164" s="32">
        <v>0</v>
      </c>
      <c r="E164" s="32">
        <v>0</v>
      </c>
      <c r="F164" s="16"/>
      <c r="G164" s="16">
        <f t="shared" si="16"/>
        <v>0</v>
      </c>
      <c r="H164" s="14">
        <v>1</v>
      </c>
      <c r="J164" s="16">
        <f t="shared" si="12"/>
        <v>0</v>
      </c>
      <c r="L164" s="45">
        <f t="shared" si="13"/>
        <v>0</v>
      </c>
      <c r="N164" s="16">
        <f>+L164*(assessment!$J$271*assessment!$F$3)</f>
        <v>0</v>
      </c>
      <c r="P164" s="46">
        <f>+N164/payroll!F164</f>
        <v>0</v>
      </c>
      <c r="R164" s="16">
        <f>IF(P164&lt;$R$2,N164, +payroll!F164 * $R$2)</f>
        <v>0</v>
      </c>
      <c r="T164" s="5">
        <f t="shared" si="14"/>
        <v>0</v>
      </c>
      <c r="V164" s="42" t="e">
        <f t="shared" si="15"/>
        <v>#DIV/0!</v>
      </c>
    </row>
    <row r="165" spans="1:22" outlineLevel="1">
      <c r="A165" t="s">
        <v>254</v>
      </c>
      <c r="B165" t="s">
        <v>255</v>
      </c>
      <c r="C165" s="32">
        <v>3492.26</v>
      </c>
      <c r="D165" s="32">
        <v>0</v>
      </c>
      <c r="E165" s="32">
        <v>0</v>
      </c>
      <c r="F165" s="16"/>
      <c r="G165" s="16">
        <f t="shared" si="16"/>
        <v>1164.0866666666668</v>
      </c>
      <c r="H165" s="14">
        <v>1</v>
      </c>
      <c r="J165" s="16">
        <f t="shared" si="12"/>
        <v>1164.0866666666668</v>
      </c>
      <c r="L165" s="45">
        <f t="shared" si="13"/>
        <v>3.1143548858502596E-5</v>
      </c>
      <c r="N165" s="16">
        <f>+L165*(assessment!$J$271*assessment!$F$3)</f>
        <v>961.94158794660393</v>
      </c>
      <c r="P165" s="46">
        <f>+N165/payroll!F165</f>
        <v>2.2176144617151635E-4</v>
      </c>
      <c r="R165" s="16">
        <f>IF(P165&lt;$R$2,N165, +payroll!F165 * $R$2)</f>
        <v>961.94158794660393</v>
      </c>
      <c r="T165" s="5">
        <f t="shared" si="14"/>
        <v>0</v>
      </c>
      <c r="V165" s="42">
        <f t="shared" si="15"/>
        <v>1</v>
      </c>
    </row>
    <row r="166" spans="1:22" outlineLevel="1">
      <c r="A166" t="s">
        <v>256</v>
      </c>
      <c r="B166" t="s">
        <v>257</v>
      </c>
      <c r="C166" s="32">
        <v>0</v>
      </c>
      <c r="D166" s="32">
        <v>0</v>
      </c>
      <c r="E166" s="32">
        <v>0</v>
      </c>
      <c r="F166" s="16"/>
      <c r="G166" s="16">
        <f t="shared" si="16"/>
        <v>0</v>
      </c>
      <c r="H166" s="14">
        <v>1</v>
      </c>
      <c r="J166" s="16">
        <f t="shared" si="12"/>
        <v>0</v>
      </c>
      <c r="L166" s="45">
        <f t="shared" si="13"/>
        <v>0</v>
      </c>
      <c r="N166" s="16">
        <f>+L166*(assessment!$J$271*assessment!$F$3)</f>
        <v>0</v>
      </c>
      <c r="P166" s="46">
        <f>+N166/payroll!F166</f>
        <v>0</v>
      </c>
      <c r="R166" s="16">
        <f>IF(P166&lt;$R$2,N166, +payroll!F166 * $R$2)</f>
        <v>0</v>
      </c>
      <c r="T166" s="5">
        <f t="shared" si="14"/>
        <v>0</v>
      </c>
      <c r="V166" s="42" t="e">
        <f t="shared" si="15"/>
        <v>#DIV/0!</v>
      </c>
    </row>
    <row r="167" spans="1:22" outlineLevel="1">
      <c r="A167" t="s">
        <v>258</v>
      </c>
      <c r="B167" t="s">
        <v>259</v>
      </c>
      <c r="C167" s="32">
        <v>0</v>
      </c>
      <c r="D167" s="32">
        <v>0</v>
      </c>
      <c r="E167" s="32">
        <v>0</v>
      </c>
      <c r="F167" s="16"/>
      <c r="G167" s="16">
        <f t="shared" si="16"/>
        <v>0</v>
      </c>
      <c r="H167" s="14">
        <v>1</v>
      </c>
      <c r="J167" s="16">
        <f t="shared" si="12"/>
        <v>0</v>
      </c>
      <c r="L167" s="45">
        <f t="shared" si="13"/>
        <v>0</v>
      </c>
      <c r="N167" s="16">
        <f>+L167*(assessment!$J$271*assessment!$F$3)</f>
        <v>0</v>
      </c>
      <c r="P167" s="46">
        <f>+N167/payroll!F167</f>
        <v>0</v>
      </c>
      <c r="R167" s="16">
        <f>IF(P167&lt;$R$2,N167, +payroll!F167 * $R$2)</f>
        <v>0</v>
      </c>
      <c r="T167" s="5">
        <f t="shared" si="14"/>
        <v>0</v>
      </c>
      <c r="V167" s="42" t="e">
        <f t="shared" si="15"/>
        <v>#DIV/0!</v>
      </c>
    </row>
    <row r="168" spans="1:22" outlineLevel="1">
      <c r="A168" t="s">
        <v>260</v>
      </c>
      <c r="B168" t="s">
        <v>261</v>
      </c>
      <c r="C168" s="32">
        <v>9.1999999999999993</v>
      </c>
      <c r="D168" s="32">
        <v>742.58</v>
      </c>
      <c r="E168" s="32">
        <v>0</v>
      </c>
      <c r="F168" s="16"/>
      <c r="G168" s="16">
        <f t="shared" si="16"/>
        <v>250.59333333333336</v>
      </c>
      <c r="H168" s="14">
        <v>1</v>
      </c>
      <c r="J168" s="16">
        <f t="shared" si="12"/>
        <v>250.59333333333336</v>
      </c>
      <c r="L168" s="45">
        <f t="shared" si="13"/>
        <v>6.7042823732611773E-6</v>
      </c>
      <c r="N168" s="16">
        <f>+L168*(assessment!$J$271*assessment!$F$3)</f>
        <v>207.07749336718854</v>
      </c>
      <c r="P168" s="46">
        <f>+N168/payroll!F168</f>
        <v>1.3441029419513023E-4</v>
      </c>
      <c r="R168" s="16">
        <f>IF(P168&lt;$R$2,N168, +payroll!F168 * $R$2)</f>
        <v>207.07749336718854</v>
      </c>
      <c r="T168" s="5">
        <f t="shared" si="14"/>
        <v>0</v>
      </c>
      <c r="V168" s="42">
        <f t="shared" si="15"/>
        <v>1</v>
      </c>
    </row>
    <row r="169" spans="1:22" outlineLevel="1">
      <c r="A169" t="s">
        <v>262</v>
      </c>
      <c r="B169" t="s">
        <v>263</v>
      </c>
      <c r="C169" s="32">
        <v>93174.53</v>
      </c>
      <c r="D169" s="32">
        <v>90548.66</v>
      </c>
      <c r="E169" s="32">
        <v>104276.93</v>
      </c>
      <c r="F169" s="16"/>
      <c r="G169" s="16">
        <f t="shared" si="16"/>
        <v>96000.04</v>
      </c>
      <c r="H169" s="14">
        <v>1</v>
      </c>
      <c r="J169" s="16">
        <f t="shared" si="12"/>
        <v>96000.04</v>
      </c>
      <c r="L169" s="45">
        <f t="shared" si="13"/>
        <v>2.5683499534612567E-3</v>
      </c>
      <c r="N169" s="16">
        <f>+L169*(assessment!$J$271*assessment!$F$3)</f>
        <v>79329.515202651703</v>
      </c>
      <c r="P169" s="46">
        <f>+N169/payroll!F169</f>
        <v>1.0253339355768736E-2</v>
      </c>
      <c r="R169" s="16">
        <f>IF(P169&lt;$R$2,N169, +payroll!F169 * $R$2)</f>
        <v>79329.515202651703</v>
      </c>
      <c r="T169" s="5">
        <f t="shared" si="14"/>
        <v>0</v>
      </c>
      <c r="V169" s="42">
        <f t="shared" si="15"/>
        <v>1</v>
      </c>
    </row>
    <row r="170" spans="1:22" outlineLevel="1">
      <c r="A170" t="s">
        <v>264</v>
      </c>
      <c r="B170" t="s">
        <v>265</v>
      </c>
      <c r="C170" s="32">
        <v>0</v>
      </c>
      <c r="D170" s="32">
        <v>0</v>
      </c>
      <c r="E170" s="32">
        <v>0</v>
      </c>
      <c r="F170" s="16"/>
      <c r="G170" s="16">
        <f t="shared" si="16"/>
        <v>0</v>
      </c>
      <c r="H170" s="14">
        <v>1</v>
      </c>
      <c r="J170" s="16">
        <f t="shared" si="12"/>
        <v>0</v>
      </c>
      <c r="L170" s="45">
        <f t="shared" si="13"/>
        <v>0</v>
      </c>
      <c r="N170" s="16">
        <f>+L170*(assessment!$J$271*assessment!$F$3)</f>
        <v>0</v>
      </c>
      <c r="P170" s="46">
        <f>+N170/payroll!F170</f>
        <v>0</v>
      </c>
      <c r="R170" s="16">
        <f>IF(P170&lt;$R$2,N170, +payroll!F170 * $R$2)</f>
        <v>0</v>
      </c>
      <c r="T170" s="5">
        <f t="shared" si="14"/>
        <v>0</v>
      </c>
      <c r="V170" s="42" t="e">
        <f t="shared" si="15"/>
        <v>#DIV/0!</v>
      </c>
    </row>
    <row r="171" spans="1:22" outlineLevel="1">
      <c r="A171" t="s">
        <v>266</v>
      </c>
      <c r="B171" t="s">
        <v>267</v>
      </c>
      <c r="C171" s="32">
        <v>0</v>
      </c>
      <c r="D171" s="32">
        <v>0</v>
      </c>
      <c r="E171" s="32">
        <v>0</v>
      </c>
      <c r="F171" s="16"/>
      <c r="G171" s="16">
        <f t="shared" si="16"/>
        <v>0</v>
      </c>
      <c r="H171" s="14">
        <v>1</v>
      </c>
      <c r="J171" s="16">
        <f t="shared" si="12"/>
        <v>0</v>
      </c>
      <c r="L171" s="45">
        <f t="shared" si="13"/>
        <v>0</v>
      </c>
      <c r="N171" s="16">
        <f>+L171*(assessment!$J$271*assessment!$F$3)</f>
        <v>0</v>
      </c>
      <c r="P171" s="46">
        <f>+N171/payroll!F171</f>
        <v>0</v>
      </c>
      <c r="R171" s="16">
        <f>IF(P171&lt;$R$2,N171, +payroll!F171 * $R$2)</f>
        <v>0</v>
      </c>
      <c r="T171" s="5">
        <f t="shared" si="14"/>
        <v>0</v>
      </c>
      <c r="V171" s="42" t="e">
        <f t="shared" si="15"/>
        <v>#DIV/0!</v>
      </c>
    </row>
    <row r="172" spans="1:22" outlineLevel="1">
      <c r="A172" t="s">
        <v>268</v>
      </c>
      <c r="B172" t="s">
        <v>269</v>
      </c>
      <c r="C172" s="32">
        <v>0</v>
      </c>
      <c r="D172" s="32">
        <v>0</v>
      </c>
      <c r="E172" s="32">
        <v>0</v>
      </c>
      <c r="F172" s="16"/>
      <c r="G172" s="16">
        <f t="shared" si="16"/>
        <v>0</v>
      </c>
      <c r="H172" s="14">
        <v>1</v>
      </c>
      <c r="J172" s="16">
        <f t="shared" si="12"/>
        <v>0</v>
      </c>
      <c r="L172" s="45">
        <f t="shared" si="13"/>
        <v>0</v>
      </c>
      <c r="N172" s="16">
        <f>+L172*(assessment!$J$271*assessment!$F$3)</f>
        <v>0</v>
      </c>
      <c r="P172" s="46">
        <f>+N172/payroll!F172</f>
        <v>0</v>
      </c>
      <c r="R172" s="16">
        <f>IF(P172&lt;$R$2,N172, +payroll!F172 * $R$2)</f>
        <v>0</v>
      </c>
      <c r="T172" s="5">
        <f t="shared" si="14"/>
        <v>0</v>
      </c>
      <c r="V172" s="42" t="e">
        <f t="shared" si="15"/>
        <v>#DIV/0!</v>
      </c>
    </row>
    <row r="173" spans="1:22" outlineLevel="1">
      <c r="A173" t="s">
        <v>270</v>
      </c>
      <c r="B173" t="s">
        <v>271</v>
      </c>
      <c r="C173" s="32">
        <v>0</v>
      </c>
      <c r="D173" s="32">
        <v>403.01</v>
      </c>
      <c r="E173" s="32">
        <v>0</v>
      </c>
      <c r="F173" s="16"/>
      <c r="G173" s="16">
        <f t="shared" si="16"/>
        <v>134.33666666666667</v>
      </c>
      <c r="H173" s="14">
        <v>1</v>
      </c>
      <c r="J173" s="16">
        <f t="shared" si="12"/>
        <v>134.33666666666667</v>
      </c>
      <c r="L173" s="45">
        <f t="shared" si="13"/>
        <v>3.5939940398095017E-6</v>
      </c>
      <c r="N173" s="16">
        <f>+L173*(assessment!$J$271*assessment!$F$3)</f>
        <v>111.00893958593026</v>
      </c>
      <c r="P173" s="46">
        <f>+N173/payroll!F173</f>
        <v>1.2074026950514854E-4</v>
      </c>
      <c r="R173" s="16">
        <f>IF(P173&lt;$R$2,N173, +payroll!F173 * $R$2)</f>
        <v>111.00893958593026</v>
      </c>
      <c r="T173" s="5">
        <f t="shared" si="14"/>
        <v>0</v>
      </c>
      <c r="V173" s="42">
        <f t="shared" si="15"/>
        <v>1</v>
      </c>
    </row>
    <row r="174" spans="1:22" outlineLevel="1">
      <c r="A174" t="s">
        <v>272</v>
      </c>
      <c r="B174" t="s">
        <v>273</v>
      </c>
      <c r="C174" s="32">
        <v>0</v>
      </c>
      <c r="D174" s="32">
        <v>0</v>
      </c>
      <c r="E174" s="32">
        <v>0</v>
      </c>
      <c r="F174" s="16"/>
      <c r="G174" s="16">
        <f t="shared" si="16"/>
        <v>0</v>
      </c>
      <c r="H174" s="14">
        <v>1</v>
      </c>
      <c r="J174" s="16">
        <f t="shared" si="12"/>
        <v>0</v>
      </c>
      <c r="L174" s="45">
        <f t="shared" si="13"/>
        <v>0</v>
      </c>
      <c r="N174" s="16">
        <f>+L174*(assessment!$J$271*assessment!$F$3)</f>
        <v>0</v>
      </c>
      <c r="P174" s="46">
        <f>+N174/payroll!F174</f>
        <v>0</v>
      </c>
      <c r="R174" s="16">
        <f>IF(P174&lt;$R$2,N174, +payroll!F174 * $R$2)</f>
        <v>0</v>
      </c>
      <c r="T174" s="5">
        <f t="shared" si="14"/>
        <v>0</v>
      </c>
      <c r="V174" s="42" t="e">
        <f t="shared" si="15"/>
        <v>#DIV/0!</v>
      </c>
    </row>
    <row r="175" spans="1:22" outlineLevel="1">
      <c r="A175" t="s">
        <v>274</v>
      </c>
      <c r="B175" t="s">
        <v>275</v>
      </c>
      <c r="C175" s="32">
        <v>65.55</v>
      </c>
      <c r="D175" s="32">
        <v>606.57000000000005</v>
      </c>
      <c r="E175" s="32">
        <v>0</v>
      </c>
      <c r="F175" s="16"/>
      <c r="G175" s="16">
        <f t="shared" si="16"/>
        <v>224.04</v>
      </c>
      <c r="H175" s="14">
        <v>1</v>
      </c>
      <c r="J175" s="16">
        <f t="shared" si="12"/>
        <v>224.04</v>
      </c>
      <c r="L175" s="45">
        <f t="shared" si="13"/>
        <v>5.9938842064384556E-6</v>
      </c>
      <c r="N175" s="16">
        <f>+L175*(assessment!$J$271*assessment!$F$3)</f>
        <v>185.13517896453052</v>
      </c>
      <c r="P175" s="46">
        <f>+N175/payroll!F175</f>
        <v>5.276524545773503E-5</v>
      </c>
      <c r="R175" s="16">
        <f>IF(P175&lt;$R$2,N175, +payroll!F175 * $R$2)</f>
        <v>185.13517896453052</v>
      </c>
      <c r="T175" s="5">
        <f t="shared" si="14"/>
        <v>0</v>
      </c>
      <c r="V175" s="42">
        <f t="shared" si="15"/>
        <v>1</v>
      </c>
    </row>
    <row r="176" spans="1:22" outlineLevel="1">
      <c r="A176" t="s">
        <v>276</v>
      </c>
      <c r="B176" t="s">
        <v>277</v>
      </c>
      <c r="C176" s="32">
        <v>265</v>
      </c>
      <c r="D176" s="32">
        <v>0</v>
      </c>
      <c r="E176" s="32">
        <v>655.25</v>
      </c>
      <c r="F176" s="16"/>
      <c r="G176" s="16">
        <f t="shared" si="16"/>
        <v>306.75</v>
      </c>
      <c r="H176" s="14">
        <v>1</v>
      </c>
      <c r="J176" s="16">
        <f t="shared" si="12"/>
        <v>306.75</v>
      </c>
      <c r="L176" s="45">
        <f t="shared" si="13"/>
        <v>8.206677291220301E-6</v>
      </c>
      <c r="N176" s="16">
        <f>+L176*(assessment!$J$271*assessment!$F$3)</f>
        <v>253.48248592827056</v>
      </c>
      <c r="P176" s="46">
        <f>+N176/payroll!F176</f>
        <v>1.0523684378476846E-4</v>
      </c>
      <c r="R176" s="16">
        <f>IF(P176&lt;$R$2,N176, +payroll!F176 * $R$2)</f>
        <v>253.48248592827056</v>
      </c>
      <c r="T176" s="5">
        <f t="shared" si="14"/>
        <v>0</v>
      </c>
      <c r="V176" s="42">
        <f t="shared" si="15"/>
        <v>1</v>
      </c>
    </row>
    <row r="177" spans="1:22" outlineLevel="1">
      <c r="A177" t="s">
        <v>278</v>
      </c>
      <c r="B177" t="s">
        <v>279</v>
      </c>
      <c r="C177" s="32">
        <v>0</v>
      </c>
      <c r="D177" s="32">
        <v>0</v>
      </c>
      <c r="E177" s="32">
        <v>0</v>
      </c>
      <c r="F177" s="16"/>
      <c r="G177" s="16">
        <f t="shared" si="16"/>
        <v>0</v>
      </c>
      <c r="H177" s="14">
        <v>1</v>
      </c>
      <c r="J177" s="16">
        <f t="shared" si="12"/>
        <v>0</v>
      </c>
      <c r="L177" s="45">
        <f t="shared" si="13"/>
        <v>0</v>
      </c>
      <c r="N177" s="16">
        <f>+L177*(assessment!$J$271*assessment!$F$3)</f>
        <v>0</v>
      </c>
      <c r="P177" s="46">
        <f>+N177/payroll!F177</f>
        <v>0</v>
      </c>
      <c r="R177" s="16">
        <f>IF(P177&lt;$R$2,N177, +payroll!F177 * $R$2)</f>
        <v>0</v>
      </c>
      <c r="T177" s="5">
        <f t="shared" si="14"/>
        <v>0</v>
      </c>
      <c r="V177" s="42" t="e">
        <f t="shared" si="15"/>
        <v>#DIV/0!</v>
      </c>
    </row>
    <row r="178" spans="1:22" outlineLevel="1">
      <c r="A178" t="s">
        <v>280</v>
      </c>
      <c r="B178" t="s">
        <v>281</v>
      </c>
      <c r="C178" s="32">
        <v>0</v>
      </c>
      <c r="D178" s="32">
        <v>0</v>
      </c>
      <c r="E178" s="32">
        <v>2389.41</v>
      </c>
      <c r="F178" s="16"/>
      <c r="G178" s="16">
        <f t="shared" si="16"/>
        <v>796.46999999999991</v>
      </c>
      <c r="H178" s="14">
        <v>1</v>
      </c>
      <c r="J178" s="16">
        <f t="shared" si="12"/>
        <v>796.46999999999991</v>
      </c>
      <c r="L178" s="45">
        <f t="shared" si="13"/>
        <v>2.1308467032235476E-5</v>
      </c>
      <c r="N178" s="16">
        <f>+L178*(assessment!$J$271*assessment!$F$3)</f>
        <v>658.16200673933042</v>
      </c>
      <c r="P178" s="46">
        <f>+N178/payroll!F178</f>
        <v>3.8531450057891821E-4</v>
      </c>
      <c r="R178" s="16">
        <f>IF(P178&lt;$R$2,N178, +payroll!F178 * $R$2)</f>
        <v>658.16200673933042</v>
      </c>
      <c r="T178" s="5">
        <f t="shared" si="14"/>
        <v>0</v>
      </c>
      <c r="V178" s="42">
        <f t="shared" si="15"/>
        <v>1</v>
      </c>
    </row>
    <row r="179" spans="1:22" outlineLevel="1">
      <c r="A179" t="s">
        <v>282</v>
      </c>
      <c r="B179" t="s">
        <v>283</v>
      </c>
      <c r="C179" s="32">
        <v>0</v>
      </c>
      <c r="D179" s="32">
        <v>2699.87</v>
      </c>
      <c r="E179" s="32">
        <v>0</v>
      </c>
      <c r="F179" s="16"/>
      <c r="G179" s="16">
        <f t="shared" si="16"/>
        <v>899.95666666666659</v>
      </c>
      <c r="H179" s="14">
        <v>1</v>
      </c>
      <c r="J179" s="16">
        <f t="shared" si="12"/>
        <v>899.95666666666659</v>
      </c>
      <c r="L179" s="45">
        <f t="shared" si="13"/>
        <v>2.4077111456937738E-5</v>
      </c>
      <c r="N179" s="16">
        <f>+L179*(assessment!$J$271*assessment!$F$3)</f>
        <v>743.67808669726685</v>
      </c>
      <c r="P179" s="46">
        <f>+N179/payroll!F179</f>
        <v>4.9887006593724069E-4</v>
      </c>
      <c r="R179" s="16">
        <f>IF(P179&lt;$R$2,N179, +payroll!F179 * $R$2)</f>
        <v>743.67808669726685</v>
      </c>
      <c r="T179" s="5">
        <f t="shared" si="14"/>
        <v>0</v>
      </c>
      <c r="V179" s="42">
        <f t="shared" si="15"/>
        <v>1</v>
      </c>
    </row>
    <row r="180" spans="1:22" outlineLevel="1">
      <c r="A180" t="s">
        <v>284</v>
      </c>
      <c r="B180" t="s">
        <v>285</v>
      </c>
      <c r="C180" s="32">
        <v>0</v>
      </c>
      <c r="D180" s="32">
        <v>0</v>
      </c>
      <c r="E180" s="32">
        <v>0</v>
      </c>
      <c r="F180" s="16"/>
      <c r="G180" s="16">
        <f t="shared" si="16"/>
        <v>0</v>
      </c>
      <c r="H180" s="14">
        <v>1</v>
      </c>
      <c r="J180" s="16">
        <f t="shared" si="12"/>
        <v>0</v>
      </c>
      <c r="L180" s="45">
        <f t="shared" si="13"/>
        <v>0</v>
      </c>
      <c r="N180" s="16">
        <f>+L180*(assessment!$J$271*assessment!$F$3)</f>
        <v>0</v>
      </c>
      <c r="P180" s="46">
        <f>+N180/payroll!F180</f>
        <v>0</v>
      </c>
      <c r="R180" s="16">
        <f>IF(P180&lt;$R$2,N180, +payroll!F180 * $R$2)</f>
        <v>0</v>
      </c>
      <c r="T180" s="5">
        <f t="shared" si="14"/>
        <v>0</v>
      </c>
      <c r="V180" s="42" t="e">
        <f t="shared" si="15"/>
        <v>#DIV/0!</v>
      </c>
    </row>
    <row r="181" spans="1:22" outlineLevel="1">
      <c r="A181" t="s">
        <v>286</v>
      </c>
      <c r="B181" t="s">
        <v>287</v>
      </c>
      <c r="C181" s="32">
        <v>0</v>
      </c>
      <c r="D181" s="32">
        <v>0</v>
      </c>
      <c r="E181" s="32">
        <v>261.2</v>
      </c>
      <c r="F181" s="16"/>
      <c r="G181" s="16">
        <f t="shared" si="16"/>
        <v>87.066666666666663</v>
      </c>
      <c r="H181" s="14">
        <v>1</v>
      </c>
      <c r="J181" s="16">
        <f t="shared" si="12"/>
        <v>87.066666666666663</v>
      </c>
      <c r="L181" s="45">
        <f t="shared" si="13"/>
        <v>2.3293497511184381E-6</v>
      </c>
      <c r="N181" s="16">
        <f>+L181*(assessment!$J$271*assessment!$F$3)</f>
        <v>71.947433115418931</v>
      </c>
      <c r="P181" s="46">
        <f>+N181/payroll!F181</f>
        <v>1.4348996279823028E-4</v>
      </c>
      <c r="R181" s="16">
        <f>IF(P181&lt;$R$2,N181, +payroll!F181 * $R$2)</f>
        <v>71.947433115418931</v>
      </c>
      <c r="T181" s="5">
        <f t="shared" si="14"/>
        <v>0</v>
      </c>
      <c r="V181" s="42">
        <f t="shared" si="15"/>
        <v>1</v>
      </c>
    </row>
    <row r="182" spans="1:22" outlineLevel="1">
      <c r="A182" t="s">
        <v>288</v>
      </c>
      <c r="B182" t="s">
        <v>289</v>
      </c>
      <c r="C182" s="32">
        <v>0</v>
      </c>
      <c r="D182" s="32">
        <v>0</v>
      </c>
      <c r="E182" s="32">
        <v>0</v>
      </c>
      <c r="F182" s="16"/>
      <c r="G182" s="16">
        <f t="shared" si="16"/>
        <v>0</v>
      </c>
      <c r="H182" s="14">
        <v>1</v>
      </c>
      <c r="J182" s="16">
        <f t="shared" si="12"/>
        <v>0</v>
      </c>
      <c r="L182" s="45">
        <f t="shared" si="13"/>
        <v>0</v>
      </c>
      <c r="N182" s="16">
        <f>+L182*(assessment!$J$271*assessment!$F$3)</f>
        <v>0</v>
      </c>
      <c r="P182" s="46">
        <f>+N182/payroll!F182</f>
        <v>0</v>
      </c>
      <c r="R182" s="16">
        <f>IF(P182&lt;$R$2,N182, +payroll!F182 * $R$2)</f>
        <v>0</v>
      </c>
      <c r="T182" s="5">
        <f t="shared" si="14"/>
        <v>0</v>
      </c>
      <c r="V182" s="42" t="e">
        <f t="shared" si="15"/>
        <v>#DIV/0!</v>
      </c>
    </row>
    <row r="183" spans="1:22" outlineLevel="1">
      <c r="A183" t="s">
        <v>290</v>
      </c>
      <c r="B183" t="s">
        <v>291</v>
      </c>
      <c r="C183" s="32">
        <v>12872.61</v>
      </c>
      <c r="D183" s="32">
        <v>27244.91</v>
      </c>
      <c r="E183" s="32">
        <v>11247.94</v>
      </c>
      <c r="F183" s="16"/>
      <c r="G183" s="16">
        <f t="shared" si="16"/>
        <v>17121.820000000003</v>
      </c>
      <c r="H183" s="14">
        <v>1</v>
      </c>
      <c r="J183" s="16">
        <f t="shared" si="12"/>
        <v>17121.820000000003</v>
      </c>
      <c r="L183" s="45">
        <f t="shared" si="13"/>
        <v>4.5807090913891312E-4</v>
      </c>
      <c r="N183" s="16">
        <f>+L183*(assessment!$J$271*assessment!$F$3)</f>
        <v>14148.594937950716</v>
      </c>
      <c r="P183" s="46">
        <f>+N183/payroll!F183</f>
        <v>4.6214192137613409E-4</v>
      </c>
      <c r="R183" s="16">
        <f>IF(P183&lt;$R$2,N183, +payroll!F183 * $R$2)</f>
        <v>14148.594937950716</v>
      </c>
      <c r="T183" s="5">
        <f t="shared" si="14"/>
        <v>0</v>
      </c>
      <c r="V183" s="42">
        <f t="shared" si="15"/>
        <v>1</v>
      </c>
    </row>
    <row r="184" spans="1:22" outlineLevel="1">
      <c r="A184" t="s">
        <v>292</v>
      </c>
      <c r="B184" t="s">
        <v>293</v>
      </c>
      <c r="C184" s="32">
        <v>0</v>
      </c>
      <c r="D184" s="32">
        <v>0</v>
      </c>
      <c r="E184" s="32">
        <v>0</v>
      </c>
      <c r="F184" s="16"/>
      <c r="G184" s="16">
        <f t="shared" si="16"/>
        <v>0</v>
      </c>
      <c r="H184" s="14">
        <v>1</v>
      </c>
      <c r="J184" s="16">
        <f t="shared" si="12"/>
        <v>0</v>
      </c>
      <c r="L184" s="45">
        <f t="shared" si="13"/>
        <v>0</v>
      </c>
      <c r="N184" s="16">
        <f>+L184*(assessment!$J$271*assessment!$F$3)</f>
        <v>0</v>
      </c>
      <c r="P184" s="46">
        <f>+N184/payroll!F184</f>
        <v>0</v>
      </c>
      <c r="R184" s="16">
        <f>IF(P184&lt;$R$2,N184, +payroll!F184 * $R$2)</f>
        <v>0</v>
      </c>
      <c r="T184" s="5">
        <f t="shared" si="14"/>
        <v>0</v>
      </c>
      <c r="V184" s="42" t="e">
        <f t="shared" si="15"/>
        <v>#DIV/0!</v>
      </c>
    </row>
    <row r="185" spans="1:22" outlineLevel="1">
      <c r="A185" t="s">
        <v>294</v>
      </c>
      <c r="B185" t="s">
        <v>295</v>
      </c>
      <c r="C185" s="32">
        <v>0</v>
      </c>
      <c r="D185" s="32">
        <v>0</v>
      </c>
      <c r="E185" s="32">
        <v>0</v>
      </c>
      <c r="F185" s="16"/>
      <c r="G185" s="16">
        <f t="shared" si="16"/>
        <v>0</v>
      </c>
      <c r="H185" s="14">
        <v>1</v>
      </c>
      <c r="J185" s="16">
        <f t="shared" si="12"/>
        <v>0</v>
      </c>
      <c r="L185" s="45">
        <f t="shared" si="13"/>
        <v>0</v>
      </c>
      <c r="N185" s="16">
        <f>+L185*(assessment!$J$271*assessment!$F$3)</f>
        <v>0</v>
      </c>
      <c r="P185" s="46">
        <f>+N185/payroll!F185</f>
        <v>0</v>
      </c>
      <c r="R185" s="16">
        <f>IF(P185&lt;$R$2,N185, +payroll!F185 * $R$2)</f>
        <v>0</v>
      </c>
      <c r="T185" s="5">
        <f t="shared" si="14"/>
        <v>0</v>
      </c>
      <c r="V185" s="42" t="e">
        <f t="shared" si="15"/>
        <v>#DIV/0!</v>
      </c>
    </row>
    <row r="186" spans="1:22" outlineLevel="1">
      <c r="A186" t="s">
        <v>296</v>
      </c>
      <c r="B186" t="s">
        <v>297</v>
      </c>
      <c r="C186" s="32">
        <v>0</v>
      </c>
      <c r="D186" s="32">
        <v>0</v>
      </c>
      <c r="E186" s="32">
        <v>0</v>
      </c>
      <c r="F186" s="16"/>
      <c r="G186" s="16">
        <f t="shared" si="16"/>
        <v>0</v>
      </c>
      <c r="H186" s="14">
        <v>1</v>
      </c>
      <c r="J186" s="16">
        <f t="shared" si="12"/>
        <v>0</v>
      </c>
      <c r="L186" s="45">
        <f t="shared" si="13"/>
        <v>0</v>
      </c>
      <c r="N186" s="16">
        <f>+L186*(assessment!$J$271*assessment!$F$3)</f>
        <v>0</v>
      </c>
      <c r="P186" s="46">
        <f>+N186/payroll!F186</f>
        <v>0</v>
      </c>
      <c r="R186" s="16">
        <f>IF(P186&lt;$R$2,N186, +payroll!F186 * $R$2)</f>
        <v>0</v>
      </c>
      <c r="T186" s="5">
        <f t="shared" si="14"/>
        <v>0</v>
      </c>
      <c r="V186" s="42" t="e">
        <f t="shared" si="15"/>
        <v>#DIV/0!</v>
      </c>
    </row>
    <row r="187" spans="1:22" outlineLevel="1">
      <c r="A187" t="s">
        <v>298</v>
      </c>
      <c r="B187" t="s">
        <v>299</v>
      </c>
      <c r="C187" s="32">
        <v>20231.91</v>
      </c>
      <c r="D187" s="32">
        <v>19646.88</v>
      </c>
      <c r="E187" s="32">
        <v>1983.53</v>
      </c>
      <c r="F187" s="16"/>
      <c r="G187" s="16">
        <f t="shared" si="16"/>
        <v>13954.106666666667</v>
      </c>
      <c r="H187" s="14">
        <v>1</v>
      </c>
      <c r="J187" s="16">
        <f t="shared" si="12"/>
        <v>13954.106666666667</v>
      </c>
      <c r="L187" s="45">
        <f t="shared" si="13"/>
        <v>3.7332306536462637E-4</v>
      </c>
      <c r="N187" s="16">
        <f>+L187*(assessment!$J$271*assessment!$F$3)</f>
        <v>11530.958913691669</v>
      </c>
      <c r="P187" s="46">
        <f>+N187/payroll!F187</f>
        <v>1.2057068346116228E-3</v>
      </c>
      <c r="R187" s="16">
        <f>IF(P187&lt;$R$2,N187, +payroll!F187 * $R$2)</f>
        <v>11530.958913691669</v>
      </c>
      <c r="T187" s="5">
        <f t="shared" si="14"/>
        <v>0</v>
      </c>
      <c r="V187" s="42">
        <f t="shared" si="15"/>
        <v>1</v>
      </c>
    </row>
    <row r="188" spans="1:22" outlineLevel="1">
      <c r="A188" t="s">
        <v>300</v>
      </c>
      <c r="B188" t="s">
        <v>301</v>
      </c>
      <c r="C188" s="32">
        <v>0</v>
      </c>
      <c r="D188" s="32">
        <v>0</v>
      </c>
      <c r="E188" s="32">
        <v>0</v>
      </c>
      <c r="F188" s="16"/>
      <c r="G188" s="16">
        <f t="shared" si="16"/>
        <v>0</v>
      </c>
      <c r="H188" s="14">
        <v>1</v>
      </c>
      <c r="J188" s="16">
        <f t="shared" si="12"/>
        <v>0</v>
      </c>
      <c r="L188" s="45">
        <f t="shared" si="13"/>
        <v>0</v>
      </c>
      <c r="N188" s="16">
        <f>+L188*(assessment!$J$271*assessment!$F$3)</f>
        <v>0</v>
      </c>
      <c r="P188" s="46">
        <f>+N188/payroll!F188</f>
        <v>0</v>
      </c>
      <c r="R188" s="16">
        <f>IF(P188&lt;$R$2,N188, +payroll!F188 * $R$2)</f>
        <v>0</v>
      </c>
      <c r="T188" s="5">
        <f t="shared" si="14"/>
        <v>0</v>
      </c>
      <c r="V188" s="42" t="e">
        <f t="shared" si="15"/>
        <v>#DIV/0!</v>
      </c>
    </row>
    <row r="189" spans="1:22" outlineLevel="1">
      <c r="A189" t="s">
        <v>302</v>
      </c>
      <c r="B189" t="s">
        <v>303</v>
      </c>
      <c r="C189" s="32">
        <v>0</v>
      </c>
      <c r="D189" s="32">
        <v>0</v>
      </c>
      <c r="E189" s="32">
        <v>0</v>
      </c>
      <c r="F189" s="16"/>
      <c r="G189" s="16">
        <f t="shared" si="16"/>
        <v>0</v>
      </c>
      <c r="H189" s="14">
        <v>1</v>
      </c>
      <c r="J189" s="16">
        <f t="shared" si="12"/>
        <v>0</v>
      </c>
      <c r="L189" s="45">
        <f t="shared" si="13"/>
        <v>0</v>
      </c>
      <c r="N189" s="16">
        <f>+L189*(assessment!$J$271*assessment!$F$3)</f>
        <v>0</v>
      </c>
      <c r="P189" s="46">
        <f>+N189/payroll!F189</f>
        <v>0</v>
      </c>
      <c r="R189" s="16">
        <f>IF(P189&lt;$R$2,N189, +payroll!F189 * $R$2)</f>
        <v>0</v>
      </c>
      <c r="T189" s="5">
        <f t="shared" si="14"/>
        <v>0</v>
      </c>
      <c r="V189" s="42" t="e">
        <f t="shared" si="15"/>
        <v>#DIV/0!</v>
      </c>
    </row>
    <row r="190" spans="1:22" outlineLevel="1">
      <c r="A190" t="s">
        <v>304</v>
      </c>
      <c r="B190" t="s">
        <v>305</v>
      </c>
      <c r="C190" s="32">
        <v>720.95</v>
      </c>
      <c r="D190" s="32">
        <v>432.28</v>
      </c>
      <c r="E190" s="32">
        <v>0</v>
      </c>
      <c r="F190" s="16"/>
      <c r="G190" s="16">
        <f t="shared" si="16"/>
        <v>384.41</v>
      </c>
      <c r="H190" s="14">
        <v>1</v>
      </c>
      <c r="J190" s="16">
        <f t="shared" si="12"/>
        <v>384.41</v>
      </c>
      <c r="L190" s="45">
        <f t="shared" si="13"/>
        <v>1.0284364523286051E-5</v>
      </c>
      <c r="N190" s="16">
        <f>+L190*(assessment!$J$271*assessment!$F$3)</f>
        <v>317.65673159148002</v>
      </c>
      <c r="P190" s="46">
        <f>+N190/payroll!F190</f>
        <v>4.4690222270511807E-4</v>
      </c>
      <c r="R190" s="16">
        <f>IF(P190&lt;$R$2,N190, +payroll!F190 * $R$2)</f>
        <v>317.65673159148002</v>
      </c>
      <c r="T190" s="5">
        <f t="shared" si="14"/>
        <v>0</v>
      </c>
      <c r="V190" s="42">
        <f t="shared" si="15"/>
        <v>1</v>
      </c>
    </row>
    <row r="191" spans="1:22" outlineLevel="1">
      <c r="A191" t="s">
        <v>306</v>
      </c>
      <c r="B191" t="s">
        <v>307</v>
      </c>
      <c r="C191" s="32">
        <v>0</v>
      </c>
      <c r="D191" s="32">
        <v>0</v>
      </c>
      <c r="E191" s="32">
        <v>0</v>
      </c>
      <c r="F191" s="16"/>
      <c r="G191" s="16">
        <f t="shared" si="16"/>
        <v>0</v>
      </c>
      <c r="H191" s="14">
        <v>1</v>
      </c>
      <c r="J191" s="16">
        <f t="shared" si="12"/>
        <v>0</v>
      </c>
      <c r="L191" s="45">
        <f t="shared" si="13"/>
        <v>0</v>
      </c>
      <c r="N191" s="16">
        <f>+L191*(assessment!$J$271*assessment!$F$3)</f>
        <v>0</v>
      </c>
      <c r="P191" s="46">
        <f>+N191/payroll!F191</f>
        <v>0</v>
      </c>
      <c r="R191" s="16">
        <f>IF(P191&lt;$R$2,N191, +payroll!F191 * $R$2)</f>
        <v>0</v>
      </c>
      <c r="T191" s="5">
        <f t="shared" si="14"/>
        <v>0</v>
      </c>
      <c r="V191" s="42" t="e">
        <f t="shared" si="15"/>
        <v>#DIV/0!</v>
      </c>
    </row>
    <row r="192" spans="1:22" outlineLevel="1">
      <c r="A192" t="s">
        <v>308</v>
      </c>
      <c r="B192" t="s">
        <v>309</v>
      </c>
      <c r="C192" s="32">
        <v>101.91</v>
      </c>
      <c r="D192" s="32">
        <v>1407.26</v>
      </c>
      <c r="E192" s="32">
        <v>0</v>
      </c>
      <c r="F192" s="16"/>
      <c r="G192" s="16">
        <f t="shared" si="16"/>
        <v>503.05666666666667</v>
      </c>
      <c r="H192" s="14">
        <v>1</v>
      </c>
      <c r="J192" s="16">
        <f t="shared" si="12"/>
        <v>503.05666666666667</v>
      </c>
      <c r="L192" s="45">
        <f t="shared" si="13"/>
        <v>1.3458594042478611E-5</v>
      </c>
      <c r="N192" s="16">
        <f>+L192*(assessment!$J$271*assessment!$F$3)</f>
        <v>415.70025893873196</v>
      </c>
      <c r="P192" s="46">
        <f>+N192/payroll!F192</f>
        <v>1.0108761653833394E-3</v>
      </c>
      <c r="R192" s="16">
        <f>IF(P192&lt;$R$2,N192, +payroll!F192 * $R$2)</f>
        <v>415.70025893873196</v>
      </c>
      <c r="T192" s="5">
        <f t="shared" si="14"/>
        <v>0</v>
      </c>
      <c r="V192" s="42">
        <f t="shared" si="15"/>
        <v>1</v>
      </c>
    </row>
    <row r="193" spans="1:22" outlineLevel="1">
      <c r="A193" t="s">
        <v>310</v>
      </c>
      <c r="B193" t="s">
        <v>311</v>
      </c>
      <c r="C193" s="32">
        <v>0</v>
      </c>
      <c r="D193" s="32">
        <v>0</v>
      </c>
      <c r="E193" s="32">
        <v>0</v>
      </c>
      <c r="F193" s="16"/>
      <c r="G193" s="16">
        <f t="shared" si="16"/>
        <v>0</v>
      </c>
      <c r="H193" s="14">
        <v>1</v>
      </c>
      <c r="J193" s="16">
        <f t="shared" si="12"/>
        <v>0</v>
      </c>
      <c r="L193" s="45">
        <f t="shared" si="13"/>
        <v>0</v>
      </c>
      <c r="N193" s="16">
        <f>+L193*(assessment!$J$271*assessment!$F$3)</f>
        <v>0</v>
      </c>
      <c r="P193" s="46">
        <f>+N193/payroll!F193</f>
        <v>0</v>
      </c>
      <c r="R193" s="16">
        <f>IF(P193&lt;$R$2,N193, +payroll!F193 * $R$2)</f>
        <v>0</v>
      </c>
      <c r="T193" s="5">
        <f t="shared" si="14"/>
        <v>0</v>
      </c>
      <c r="V193" s="42" t="e">
        <f t="shared" si="15"/>
        <v>#DIV/0!</v>
      </c>
    </row>
    <row r="194" spans="1:22" outlineLevel="1">
      <c r="A194" t="s">
        <v>312</v>
      </c>
      <c r="B194" t="s">
        <v>313</v>
      </c>
      <c r="C194" s="32">
        <v>771</v>
      </c>
      <c r="D194" s="32">
        <v>0</v>
      </c>
      <c r="E194" s="32">
        <v>505.74</v>
      </c>
      <c r="F194" s="16"/>
      <c r="G194" s="16">
        <f t="shared" si="16"/>
        <v>425.58</v>
      </c>
      <c r="H194" s="14">
        <v>1</v>
      </c>
      <c r="J194" s="16">
        <f t="shared" si="12"/>
        <v>425.58</v>
      </c>
      <c r="L194" s="45">
        <f t="shared" si="13"/>
        <v>1.1385811643349749E-5</v>
      </c>
      <c r="N194" s="16">
        <f>+L194*(assessment!$J$271*assessment!$F$3)</f>
        <v>351.67751055045926</v>
      </c>
      <c r="P194" s="46">
        <f>+N194/payroll!F194</f>
        <v>1.1034955900815632E-3</v>
      </c>
      <c r="R194" s="16">
        <f>IF(P194&lt;$R$2,N194, +payroll!F194 * $R$2)</f>
        <v>351.67751055045926</v>
      </c>
      <c r="T194" s="5">
        <f t="shared" si="14"/>
        <v>0</v>
      </c>
      <c r="V194" s="42">
        <f t="shared" si="15"/>
        <v>1</v>
      </c>
    </row>
    <row r="195" spans="1:22" outlineLevel="1">
      <c r="A195" t="s">
        <v>314</v>
      </c>
      <c r="B195" t="s">
        <v>315</v>
      </c>
      <c r="C195" s="32">
        <v>0</v>
      </c>
      <c r="D195" s="32">
        <v>0</v>
      </c>
      <c r="E195" s="32">
        <v>0</v>
      </c>
      <c r="F195" s="16"/>
      <c r="G195" s="16">
        <f t="shared" si="16"/>
        <v>0</v>
      </c>
      <c r="H195" s="14">
        <v>1</v>
      </c>
      <c r="J195" s="16">
        <f t="shared" si="12"/>
        <v>0</v>
      </c>
      <c r="L195" s="45">
        <f t="shared" si="13"/>
        <v>0</v>
      </c>
      <c r="N195" s="16">
        <f>+L195*(assessment!$J$271*assessment!$F$3)</f>
        <v>0</v>
      </c>
      <c r="P195" s="46">
        <f>+N195/payroll!F195</f>
        <v>0</v>
      </c>
      <c r="R195" s="16">
        <f>IF(P195&lt;$R$2,N195, +payroll!F195 * $R$2)</f>
        <v>0</v>
      </c>
      <c r="T195" s="5">
        <f t="shared" si="14"/>
        <v>0</v>
      </c>
      <c r="V195" s="42" t="e">
        <f t="shared" si="15"/>
        <v>#DIV/0!</v>
      </c>
    </row>
    <row r="196" spans="1:22" outlineLevel="1">
      <c r="A196" t="s">
        <v>316</v>
      </c>
      <c r="B196" t="s">
        <v>317</v>
      </c>
      <c r="C196" s="32">
        <v>24095.15</v>
      </c>
      <c r="D196" s="32">
        <v>14393.54</v>
      </c>
      <c r="E196" s="32">
        <v>-13668.99</v>
      </c>
      <c r="F196" s="16"/>
      <c r="G196" s="16">
        <f t="shared" si="16"/>
        <v>8273.2333333333354</v>
      </c>
      <c r="H196" s="14">
        <v>1</v>
      </c>
      <c r="J196" s="16">
        <f t="shared" si="12"/>
        <v>8273.2333333333354</v>
      </c>
      <c r="L196" s="45">
        <f t="shared" si="13"/>
        <v>2.2133905826123397E-4</v>
      </c>
      <c r="N196" s="16">
        <f>+L196*(assessment!$J$271*assessment!$F$3)</f>
        <v>6836.5762086323266</v>
      </c>
      <c r="P196" s="46">
        <f>+N196/payroll!F196</f>
        <v>1.5225405511567571E-3</v>
      </c>
      <c r="R196" s="16">
        <f>IF(P196&lt;$R$2,N196, +payroll!F196 * $R$2)</f>
        <v>6836.5762086323266</v>
      </c>
      <c r="T196" s="5">
        <f t="shared" si="14"/>
        <v>0</v>
      </c>
      <c r="V196" s="42">
        <f t="shared" si="15"/>
        <v>1</v>
      </c>
    </row>
    <row r="197" spans="1:22" outlineLevel="1">
      <c r="A197" t="s">
        <v>318</v>
      </c>
      <c r="B197" t="s">
        <v>319</v>
      </c>
      <c r="C197" s="32">
        <v>15.9</v>
      </c>
      <c r="D197" s="32">
        <v>0</v>
      </c>
      <c r="E197" s="32">
        <v>0</v>
      </c>
      <c r="F197" s="16"/>
      <c r="G197" s="16">
        <f t="shared" si="16"/>
        <v>5.3</v>
      </c>
      <c r="H197" s="14">
        <v>1</v>
      </c>
      <c r="J197" s="16">
        <f t="shared" ref="J197:J260" si="17">+G197*H197</f>
        <v>5.3</v>
      </c>
      <c r="L197" s="45">
        <f t="shared" ref="L197:L260" si="18">+J197/$J$263</f>
        <v>1.4179426126639803E-7</v>
      </c>
      <c r="N197" s="16">
        <f>+L197*(assessment!$J$271*assessment!$F$3)</f>
        <v>4.3796484936261901</v>
      </c>
      <c r="P197" s="46">
        <f>+N197/payroll!F197</f>
        <v>5.9030629865901656E-6</v>
      </c>
      <c r="R197" s="16">
        <f>IF(P197&lt;$R$2,N197, +payroll!F197 * $R$2)</f>
        <v>4.3796484936261901</v>
      </c>
      <c r="T197" s="5">
        <f t="shared" ref="T197:T260" si="19">+N197-R197</f>
        <v>0</v>
      </c>
      <c r="V197" s="42">
        <f t="shared" ref="V197:V260" si="20">+R197/N197</f>
        <v>1</v>
      </c>
    </row>
    <row r="198" spans="1:22" outlineLevel="1">
      <c r="A198" t="s">
        <v>320</v>
      </c>
      <c r="B198" t="s">
        <v>321</v>
      </c>
      <c r="C198" s="32">
        <v>4106.38</v>
      </c>
      <c r="D198" s="32">
        <v>3413.1</v>
      </c>
      <c r="E198" s="32">
        <v>2348.65</v>
      </c>
      <c r="F198" s="16"/>
      <c r="G198" s="16">
        <f t="shared" ref="G198:G260" si="21">IF(SUM(C198:E198)&gt;0,AVERAGE(C198:E198),0)</f>
        <v>3289.3766666666666</v>
      </c>
      <c r="H198" s="14">
        <v>1</v>
      </c>
      <c r="J198" s="16">
        <f t="shared" si="17"/>
        <v>3289.3766666666666</v>
      </c>
      <c r="L198" s="45">
        <f t="shared" si="18"/>
        <v>8.8002780089986181E-5</v>
      </c>
      <c r="N198" s="16">
        <f>+L198*(assessment!$J$271*assessment!$F$3)</f>
        <v>2718.1723704029823</v>
      </c>
      <c r="P198" s="46">
        <f>+N198/payroll!F198</f>
        <v>1.1454071386821582E-3</v>
      </c>
      <c r="R198" s="16">
        <f>IF(P198&lt;$R$2,N198, +payroll!F198 * $R$2)</f>
        <v>2718.1723704029823</v>
      </c>
      <c r="T198" s="5">
        <f t="shared" si="19"/>
        <v>0</v>
      </c>
      <c r="V198" s="42">
        <f t="shared" si="20"/>
        <v>1</v>
      </c>
    </row>
    <row r="199" spans="1:22" outlineLevel="1">
      <c r="A199" t="s">
        <v>322</v>
      </c>
      <c r="B199" t="s">
        <v>323</v>
      </c>
      <c r="C199" s="32">
        <v>0</v>
      </c>
      <c r="D199" s="32">
        <v>0</v>
      </c>
      <c r="E199" s="32">
        <v>0</v>
      </c>
      <c r="F199" s="16"/>
      <c r="G199" s="16">
        <f t="shared" si="21"/>
        <v>0</v>
      </c>
      <c r="H199" s="14">
        <v>1</v>
      </c>
      <c r="J199" s="16">
        <f t="shared" si="17"/>
        <v>0</v>
      </c>
      <c r="L199" s="45">
        <f t="shared" si="18"/>
        <v>0</v>
      </c>
      <c r="N199" s="16">
        <f>+L199*(assessment!$J$271*assessment!$F$3)</f>
        <v>0</v>
      </c>
      <c r="P199" s="46">
        <f>+N199/payroll!F199</f>
        <v>0</v>
      </c>
      <c r="R199" s="16">
        <f>IF(P199&lt;$R$2,N199, +payroll!F199 * $R$2)</f>
        <v>0</v>
      </c>
      <c r="T199" s="5">
        <f t="shared" si="19"/>
        <v>0</v>
      </c>
      <c r="V199" s="42" t="e">
        <f t="shared" si="20"/>
        <v>#DIV/0!</v>
      </c>
    </row>
    <row r="200" spans="1:22" outlineLevel="1">
      <c r="A200" t="s">
        <v>324</v>
      </c>
      <c r="B200" t="s">
        <v>325</v>
      </c>
      <c r="C200" s="32">
        <v>0</v>
      </c>
      <c r="D200" s="32">
        <v>0</v>
      </c>
      <c r="E200" s="32">
        <v>0</v>
      </c>
      <c r="F200" s="16"/>
      <c r="G200" s="16">
        <f t="shared" si="21"/>
        <v>0</v>
      </c>
      <c r="H200" s="14">
        <v>1</v>
      </c>
      <c r="J200" s="16">
        <f t="shared" si="17"/>
        <v>0</v>
      </c>
      <c r="L200" s="45">
        <f t="shared" si="18"/>
        <v>0</v>
      </c>
      <c r="N200" s="16">
        <f>+L200*(assessment!$J$271*assessment!$F$3)</f>
        <v>0</v>
      </c>
      <c r="P200" s="46">
        <f>+N200/payroll!F200</f>
        <v>0</v>
      </c>
      <c r="R200" s="16">
        <f>IF(P200&lt;$R$2,N200, +payroll!F200 * $R$2)</f>
        <v>0</v>
      </c>
      <c r="T200" s="5">
        <f t="shared" si="19"/>
        <v>0</v>
      </c>
      <c r="V200" s="42" t="e">
        <f t="shared" si="20"/>
        <v>#DIV/0!</v>
      </c>
    </row>
    <row r="201" spans="1:22" outlineLevel="1">
      <c r="A201" t="s">
        <v>500</v>
      </c>
      <c r="B201" t="s">
        <v>498</v>
      </c>
      <c r="C201" s="32">
        <v>0</v>
      </c>
      <c r="D201" s="32">
        <v>0</v>
      </c>
      <c r="E201" s="32">
        <v>38265.4</v>
      </c>
      <c r="F201" s="16"/>
      <c r="G201" s="16">
        <f t="shared" si="21"/>
        <v>12755.133333333333</v>
      </c>
      <c r="H201" s="14">
        <v>1</v>
      </c>
      <c r="J201" s="16">
        <f t="shared" si="17"/>
        <v>12755.133333333333</v>
      </c>
      <c r="L201" s="45">
        <f t="shared" si="18"/>
        <v>3.4124617138762433E-4</v>
      </c>
      <c r="N201" s="16">
        <f>+L201*(assessment!$J$271*assessment!$F$3)</f>
        <v>10540.188771572555</v>
      </c>
      <c r="P201" s="46">
        <f>+N201/payroll!F201</f>
        <v>3.6396473788158558E-2</v>
      </c>
      <c r="R201" s="16">
        <f>IF(P201&lt;$R$2,N201, +payroll!F201 * $R$2)</f>
        <v>10540.188771572555</v>
      </c>
      <c r="T201" s="5">
        <f t="shared" si="19"/>
        <v>0</v>
      </c>
      <c r="V201" s="42">
        <f t="shared" si="20"/>
        <v>1</v>
      </c>
    </row>
    <row r="202" spans="1:22" outlineLevel="1">
      <c r="A202" t="s">
        <v>326</v>
      </c>
      <c r="B202" t="s">
        <v>327</v>
      </c>
      <c r="C202" s="32">
        <v>0</v>
      </c>
      <c r="D202" s="32">
        <v>0</v>
      </c>
      <c r="E202" s="32">
        <v>265</v>
      </c>
      <c r="F202" s="16"/>
      <c r="G202" s="16">
        <f t="shared" si="21"/>
        <v>88.333333333333329</v>
      </c>
      <c r="H202" s="14">
        <v>1</v>
      </c>
      <c r="J202" s="16">
        <f t="shared" si="17"/>
        <v>88.333333333333329</v>
      </c>
      <c r="L202" s="45">
        <f t="shared" si="18"/>
        <v>2.3632376877733005E-6</v>
      </c>
      <c r="N202" s="16">
        <f>+L202*(assessment!$J$271*assessment!$F$3)</f>
        <v>72.994141560436518</v>
      </c>
      <c r="P202" s="46">
        <f>+N202/payroll!F202</f>
        <v>8.3301917306305168E-5</v>
      </c>
      <c r="R202" s="16">
        <f>IF(P202&lt;$R$2,N202, +payroll!F202 * $R$2)</f>
        <v>72.994141560436518</v>
      </c>
      <c r="T202" s="5">
        <f t="shared" si="19"/>
        <v>0</v>
      </c>
      <c r="V202" s="42">
        <f t="shared" si="20"/>
        <v>1</v>
      </c>
    </row>
    <row r="203" spans="1:22" outlineLevel="1">
      <c r="A203" t="s">
        <v>328</v>
      </c>
      <c r="B203" t="s">
        <v>329</v>
      </c>
      <c r="C203" s="32">
        <v>0</v>
      </c>
      <c r="D203" s="32">
        <v>0</v>
      </c>
      <c r="E203" s="32">
        <v>0</v>
      </c>
      <c r="F203" s="16"/>
      <c r="G203" s="16">
        <f t="shared" si="21"/>
        <v>0</v>
      </c>
      <c r="H203" s="14">
        <v>1</v>
      </c>
      <c r="J203" s="16">
        <f t="shared" si="17"/>
        <v>0</v>
      </c>
      <c r="L203" s="45">
        <f t="shared" si="18"/>
        <v>0</v>
      </c>
      <c r="N203" s="16">
        <f>+L203*(assessment!$J$271*assessment!$F$3)</f>
        <v>0</v>
      </c>
      <c r="P203" s="46">
        <f>+N203/payroll!F203</f>
        <v>0</v>
      </c>
      <c r="R203" s="16">
        <f>IF(P203&lt;$R$2,N203, +payroll!F203 * $R$2)</f>
        <v>0</v>
      </c>
      <c r="T203" s="5">
        <f t="shared" si="19"/>
        <v>0</v>
      </c>
      <c r="V203" s="42" t="e">
        <f t="shared" si="20"/>
        <v>#DIV/0!</v>
      </c>
    </row>
    <row r="204" spans="1:22" outlineLevel="1">
      <c r="A204" t="s">
        <v>330</v>
      </c>
      <c r="B204" t="s">
        <v>331</v>
      </c>
      <c r="C204" s="32">
        <v>0</v>
      </c>
      <c r="D204" s="32">
        <v>0</v>
      </c>
      <c r="E204" s="32">
        <v>0</v>
      </c>
      <c r="F204" s="16"/>
      <c r="G204" s="16">
        <f t="shared" si="21"/>
        <v>0</v>
      </c>
      <c r="H204" s="14">
        <v>1</v>
      </c>
      <c r="J204" s="16">
        <f t="shared" si="17"/>
        <v>0</v>
      </c>
      <c r="L204" s="45">
        <f t="shared" si="18"/>
        <v>0</v>
      </c>
      <c r="N204" s="16">
        <f>+L204*(assessment!$J$271*assessment!$F$3)</f>
        <v>0</v>
      </c>
      <c r="P204" s="46">
        <f>+N204/payroll!F204</f>
        <v>0</v>
      </c>
      <c r="R204" s="16">
        <f>IF(P204&lt;$R$2,N204, +payroll!F204 * $R$2)</f>
        <v>0</v>
      </c>
      <c r="T204" s="5">
        <f t="shared" si="19"/>
        <v>0</v>
      </c>
      <c r="V204" s="42" t="e">
        <f t="shared" si="20"/>
        <v>#DIV/0!</v>
      </c>
    </row>
    <row r="205" spans="1:22" outlineLevel="1">
      <c r="A205" t="s">
        <v>332</v>
      </c>
      <c r="B205" t="s">
        <v>333</v>
      </c>
      <c r="C205" s="32">
        <v>0</v>
      </c>
      <c r="D205" s="32">
        <v>0</v>
      </c>
      <c r="E205" s="32">
        <v>0</v>
      </c>
      <c r="F205" s="16"/>
      <c r="G205" s="16">
        <f t="shared" si="21"/>
        <v>0</v>
      </c>
      <c r="H205" s="14">
        <v>1</v>
      </c>
      <c r="J205" s="16">
        <f t="shared" si="17"/>
        <v>0</v>
      </c>
      <c r="L205" s="45">
        <f t="shared" si="18"/>
        <v>0</v>
      </c>
      <c r="N205" s="16">
        <f>+L205*(assessment!$J$271*assessment!$F$3)</f>
        <v>0</v>
      </c>
      <c r="P205" s="46">
        <f>+N205/payroll!F205</f>
        <v>0</v>
      </c>
      <c r="R205" s="16">
        <f>IF(P205&lt;$R$2,N205, +payroll!F205 * $R$2)</f>
        <v>0</v>
      </c>
      <c r="T205" s="5">
        <f t="shared" si="19"/>
        <v>0</v>
      </c>
      <c r="V205" s="42" t="e">
        <f t="shared" si="20"/>
        <v>#DIV/0!</v>
      </c>
    </row>
    <row r="206" spans="1:22" outlineLevel="1">
      <c r="A206" t="s">
        <v>334</v>
      </c>
      <c r="B206" t="s">
        <v>335</v>
      </c>
      <c r="C206" s="32">
        <v>1157.81</v>
      </c>
      <c r="D206" s="32">
        <v>0</v>
      </c>
      <c r="E206" s="32">
        <v>0</v>
      </c>
      <c r="F206" s="16"/>
      <c r="G206" s="16">
        <f t="shared" si="21"/>
        <v>385.93666666666667</v>
      </c>
      <c r="H206" s="14">
        <v>1</v>
      </c>
      <c r="J206" s="16">
        <f t="shared" si="17"/>
        <v>385.93666666666667</v>
      </c>
      <c r="L206" s="45">
        <f t="shared" si="18"/>
        <v>1.0325208404833227E-5</v>
      </c>
      <c r="N206" s="16">
        <f>+L206*(assessment!$J$271*assessment!$F$3)</f>
        <v>318.91829071731695</v>
      </c>
      <c r="P206" s="46">
        <f>+N206/payroll!F206</f>
        <v>1.754719431086729E-4</v>
      </c>
      <c r="R206" s="16">
        <f>IF(P206&lt;$R$2,N206, +payroll!F206 * $R$2)</f>
        <v>318.91829071731695</v>
      </c>
      <c r="T206" s="5">
        <f t="shared" si="19"/>
        <v>0</v>
      </c>
      <c r="V206" s="42">
        <f t="shared" si="20"/>
        <v>1</v>
      </c>
    </row>
    <row r="207" spans="1:22" outlineLevel="1">
      <c r="A207" t="s">
        <v>336</v>
      </c>
      <c r="B207" t="s">
        <v>337</v>
      </c>
      <c r="C207" s="32">
        <v>0</v>
      </c>
      <c r="D207" s="32">
        <v>10017.799999999999</v>
      </c>
      <c r="E207" s="32">
        <v>3392.6</v>
      </c>
      <c r="F207" s="16"/>
      <c r="G207" s="16">
        <f t="shared" si="21"/>
        <v>4470.1333333333332</v>
      </c>
      <c r="H207" s="14">
        <v>1</v>
      </c>
      <c r="J207" s="16">
        <f t="shared" si="17"/>
        <v>4470.1333333333332</v>
      </c>
      <c r="L207" s="45">
        <f t="shared" si="18"/>
        <v>1.195923120306229E-4</v>
      </c>
      <c r="N207" s="16">
        <f>+L207*(assessment!$J$271*assessment!$F$3)</f>
        <v>3693.8891923851993</v>
      </c>
      <c r="P207" s="46">
        <f>+N207/payroll!F207</f>
        <v>2.2462492941074611E-3</v>
      </c>
      <c r="R207" s="16">
        <f>IF(P207&lt;$R$2,N207, +payroll!F207 * $R$2)</f>
        <v>3693.8891923851993</v>
      </c>
      <c r="T207" s="5">
        <f t="shared" si="19"/>
        <v>0</v>
      </c>
      <c r="V207" s="42">
        <f t="shared" si="20"/>
        <v>1</v>
      </c>
    </row>
    <row r="208" spans="1:22" outlineLevel="1">
      <c r="A208" t="s">
        <v>338</v>
      </c>
      <c r="B208" t="s">
        <v>339</v>
      </c>
      <c r="C208" s="32">
        <v>0</v>
      </c>
      <c r="D208" s="32">
        <v>0</v>
      </c>
      <c r="E208" s="32">
        <v>0</v>
      </c>
      <c r="F208" s="16"/>
      <c r="G208" s="16">
        <f t="shared" si="21"/>
        <v>0</v>
      </c>
      <c r="H208" s="14">
        <v>1</v>
      </c>
      <c r="J208" s="16">
        <f t="shared" si="17"/>
        <v>0</v>
      </c>
      <c r="L208" s="45">
        <f t="shared" si="18"/>
        <v>0</v>
      </c>
      <c r="N208" s="16">
        <f>+L208*(assessment!$J$271*assessment!$F$3)</f>
        <v>0</v>
      </c>
      <c r="P208" s="46">
        <f>+N208/payroll!F208</f>
        <v>0</v>
      </c>
      <c r="R208" s="16">
        <f>IF(P208&lt;$R$2,N208, +payroll!F208 * $R$2)</f>
        <v>0</v>
      </c>
      <c r="T208" s="5">
        <f t="shared" si="19"/>
        <v>0</v>
      </c>
      <c r="V208" s="42" t="e">
        <f t="shared" si="20"/>
        <v>#DIV/0!</v>
      </c>
    </row>
    <row r="209" spans="1:22" outlineLevel="1">
      <c r="A209" t="s">
        <v>340</v>
      </c>
      <c r="B209" t="s">
        <v>341</v>
      </c>
      <c r="C209" s="32">
        <v>8455.9500000000007</v>
      </c>
      <c r="D209" s="32">
        <v>1171</v>
      </c>
      <c r="E209" s="32">
        <v>16429.89</v>
      </c>
      <c r="F209" s="16"/>
      <c r="G209" s="16">
        <f t="shared" si="21"/>
        <v>8685.6133333333328</v>
      </c>
      <c r="H209" s="14">
        <v>1</v>
      </c>
      <c r="J209" s="16">
        <f t="shared" si="17"/>
        <v>8685.6133333333328</v>
      </c>
      <c r="L209" s="45">
        <f t="shared" si="18"/>
        <v>2.3237172193312771E-4</v>
      </c>
      <c r="N209" s="16">
        <f>+L209*(assessment!$J$271*assessment!$F$3)</f>
        <v>7177.3459153873373</v>
      </c>
      <c r="P209" s="46">
        <f>+N209/payroll!F209</f>
        <v>1.2623400710705059E-3</v>
      </c>
      <c r="R209" s="16">
        <f>IF(P209&lt;$R$2,N209, +payroll!F209 * $R$2)</f>
        <v>7177.3459153873373</v>
      </c>
      <c r="T209" s="5">
        <f t="shared" si="19"/>
        <v>0</v>
      </c>
      <c r="V209" s="42">
        <f t="shared" si="20"/>
        <v>1</v>
      </c>
    </row>
    <row r="210" spans="1:22" outlineLevel="1">
      <c r="A210" t="s">
        <v>481</v>
      </c>
      <c r="B210" t="s">
        <v>345</v>
      </c>
      <c r="C210" s="32">
        <v>0</v>
      </c>
      <c r="D210" s="32">
        <v>0</v>
      </c>
      <c r="E210" s="32">
        <v>0</v>
      </c>
      <c r="F210" s="16"/>
      <c r="G210" s="16">
        <f t="shared" si="21"/>
        <v>0</v>
      </c>
      <c r="H210" s="14">
        <v>1</v>
      </c>
      <c r="J210" s="16">
        <f t="shared" si="17"/>
        <v>0</v>
      </c>
      <c r="L210" s="45">
        <f t="shared" si="18"/>
        <v>0</v>
      </c>
      <c r="N210" s="16">
        <f>+L210*(assessment!$J$271*assessment!$F$3)</f>
        <v>0</v>
      </c>
      <c r="P210" s="46">
        <f>+N210/payroll!F210</f>
        <v>0</v>
      </c>
      <c r="R210" s="16">
        <f>IF(P210&lt;$R$2,N210, +payroll!F210 * $R$2)</f>
        <v>0</v>
      </c>
      <c r="T210" s="5">
        <f t="shared" si="19"/>
        <v>0</v>
      </c>
      <c r="V210" s="42" t="e">
        <f t="shared" si="20"/>
        <v>#DIV/0!</v>
      </c>
    </row>
    <row r="211" spans="1:22" outlineLevel="1">
      <c r="A211" t="s">
        <v>482</v>
      </c>
      <c r="B211" t="s">
        <v>346</v>
      </c>
      <c r="C211" s="32">
        <v>0</v>
      </c>
      <c r="D211" s="32">
        <v>0</v>
      </c>
      <c r="E211" s="32">
        <v>0</v>
      </c>
      <c r="F211" s="16"/>
      <c r="G211" s="16">
        <f t="shared" si="21"/>
        <v>0</v>
      </c>
      <c r="H211" s="14">
        <v>1</v>
      </c>
      <c r="J211" s="16">
        <f t="shared" si="17"/>
        <v>0</v>
      </c>
      <c r="L211" s="45">
        <f t="shared" si="18"/>
        <v>0</v>
      </c>
      <c r="N211" s="16">
        <f>+L211*(assessment!$J$271*assessment!$F$3)</f>
        <v>0</v>
      </c>
      <c r="P211" s="46">
        <f>+N211/payroll!F211</f>
        <v>0</v>
      </c>
      <c r="R211" s="16">
        <f>IF(P211&lt;$R$2,N211, +payroll!F211 * $R$2)</f>
        <v>0</v>
      </c>
      <c r="T211" s="5">
        <f t="shared" si="19"/>
        <v>0</v>
      </c>
      <c r="V211" s="42" t="e">
        <f t="shared" si="20"/>
        <v>#DIV/0!</v>
      </c>
    </row>
    <row r="212" spans="1:22" outlineLevel="1">
      <c r="A212" t="s">
        <v>483</v>
      </c>
      <c r="B212" t="s">
        <v>342</v>
      </c>
      <c r="C212" s="32">
        <v>0</v>
      </c>
      <c r="D212" s="32">
        <v>0</v>
      </c>
      <c r="E212" s="32">
        <v>0</v>
      </c>
      <c r="F212" s="16"/>
      <c r="G212" s="16">
        <f t="shared" si="21"/>
        <v>0</v>
      </c>
      <c r="H212" s="14">
        <v>1</v>
      </c>
      <c r="J212" s="16">
        <f t="shared" si="17"/>
        <v>0</v>
      </c>
      <c r="L212" s="45">
        <f t="shared" si="18"/>
        <v>0</v>
      </c>
      <c r="N212" s="16">
        <f>+L212*(assessment!$J$271*assessment!$F$3)</f>
        <v>0</v>
      </c>
      <c r="P212" s="46">
        <f>+N212/payroll!F212</f>
        <v>0</v>
      </c>
      <c r="R212" s="16">
        <f>IF(P212&lt;$R$2,N212, +payroll!F212 * $R$2)</f>
        <v>0</v>
      </c>
      <c r="T212" s="5">
        <f t="shared" si="19"/>
        <v>0</v>
      </c>
      <c r="V212" s="42" t="e">
        <f t="shared" si="20"/>
        <v>#DIV/0!</v>
      </c>
    </row>
    <row r="213" spans="1:22" outlineLevel="1">
      <c r="A213" t="s">
        <v>344</v>
      </c>
      <c r="B213" t="s">
        <v>343</v>
      </c>
      <c r="C213" s="32">
        <v>1086.1199999999999</v>
      </c>
      <c r="D213" s="32">
        <v>0</v>
      </c>
      <c r="E213" s="32">
        <v>265</v>
      </c>
      <c r="F213" s="16"/>
      <c r="G213" s="16">
        <f t="shared" si="21"/>
        <v>450.37333333333328</v>
      </c>
      <c r="H213" s="14">
        <v>1</v>
      </c>
      <c r="J213" s="16">
        <f t="shared" si="17"/>
        <v>450.37333333333328</v>
      </c>
      <c r="L213" s="45">
        <f t="shared" si="18"/>
        <v>1.2049123413978345E-5</v>
      </c>
      <c r="N213" s="16">
        <f>+L213*(assessment!$J$271*assessment!$F$3)</f>
        <v>372.16545111372437</v>
      </c>
      <c r="P213" s="46">
        <f>+N213/payroll!F213</f>
        <v>1.1162674702028297E-4</v>
      </c>
      <c r="R213" s="16">
        <f>IF(P213&lt;$R$2,N213, +payroll!F213 * $R$2)</f>
        <v>372.16545111372437</v>
      </c>
      <c r="T213" s="5">
        <f t="shared" si="19"/>
        <v>0</v>
      </c>
      <c r="V213" s="42">
        <f t="shared" si="20"/>
        <v>1</v>
      </c>
    </row>
    <row r="214" spans="1:22" outlineLevel="1">
      <c r="A214" t="s">
        <v>347</v>
      </c>
      <c r="B214" t="s">
        <v>348</v>
      </c>
      <c r="C214" s="32">
        <v>1320.61</v>
      </c>
      <c r="D214" s="32">
        <v>6645.43</v>
      </c>
      <c r="E214" s="32">
        <v>22046.44</v>
      </c>
      <c r="F214" s="16"/>
      <c r="G214" s="16">
        <f t="shared" si="21"/>
        <v>10004.16</v>
      </c>
      <c r="H214" s="14">
        <v>1</v>
      </c>
      <c r="J214" s="16">
        <f t="shared" si="17"/>
        <v>10004.16</v>
      </c>
      <c r="L214" s="45">
        <f t="shared" si="18"/>
        <v>2.6764763713034879E-4</v>
      </c>
      <c r="N214" s="16">
        <f>+L214*(assessment!$J$271*assessment!$F$3)</f>
        <v>8266.925334716112</v>
      </c>
      <c r="P214" s="46">
        <f>+N214/payroll!F214</f>
        <v>4.3214084849858723E-3</v>
      </c>
      <c r="R214" s="16">
        <f>IF(P214&lt;$R$2,N214, +payroll!F214 * $R$2)</f>
        <v>8266.925334716112</v>
      </c>
      <c r="T214" s="5">
        <f t="shared" si="19"/>
        <v>0</v>
      </c>
      <c r="V214" s="42">
        <f t="shared" si="20"/>
        <v>1</v>
      </c>
    </row>
    <row r="215" spans="1:22" outlineLevel="1">
      <c r="A215" t="s">
        <v>349</v>
      </c>
      <c r="B215" t="s">
        <v>350</v>
      </c>
      <c r="C215" s="32">
        <v>0</v>
      </c>
      <c r="D215" s="32">
        <v>0</v>
      </c>
      <c r="E215" s="32">
        <v>0</v>
      </c>
      <c r="F215" s="16"/>
      <c r="G215" s="16">
        <f t="shared" si="21"/>
        <v>0</v>
      </c>
      <c r="H215" s="14">
        <v>1</v>
      </c>
      <c r="J215" s="16">
        <f t="shared" si="17"/>
        <v>0</v>
      </c>
      <c r="L215" s="45">
        <f t="shared" si="18"/>
        <v>0</v>
      </c>
      <c r="N215" s="16">
        <f>+L215*(assessment!$J$271*assessment!$F$3)</f>
        <v>0</v>
      </c>
      <c r="P215" s="46">
        <f>+N215/payroll!F215</f>
        <v>0</v>
      </c>
      <c r="R215" s="16">
        <f>IF(P215&lt;$R$2,N215, +payroll!F215 * $R$2)</f>
        <v>0</v>
      </c>
      <c r="T215" s="5">
        <f t="shared" si="19"/>
        <v>0</v>
      </c>
      <c r="V215" s="42" t="e">
        <f t="shared" si="20"/>
        <v>#DIV/0!</v>
      </c>
    </row>
    <row r="216" spans="1:22" outlineLevel="1">
      <c r="A216" t="s">
        <v>351</v>
      </c>
      <c r="B216" t="s">
        <v>352</v>
      </c>
      <c r="C216" s="32">
        <v>0</v>
      </c>
      <c r="D216" s="32">
        <v>0</v>
      </c>
      <c r="E216" s="32">
        <v>0</v>
      </c>
      <c r="F216" s="16"/>
      <c r="G216" s="16">
        <f t="shared" si="21"/>
        <v>0</v>
      </c>
      <c r="H216" s="14">
        <v>1</v>
      </c>
      <c r="J216" s="16">
        <f t="shared" si="17"/>
        <v>0</v>
      </c>
      <c r="L216" s="45">
        <f t="shared" si="18"/>
        <v>0</v>
      </c>
      <c r="N216" s="16">
        <f>+L216*(assessment!$J$271*assessment!$F$3)</f>
        <v>0</v>
      </c>
      <c r="P216" s="46">
        <f>+N216/payroll!F216</f>
        <v>0</v>
      </c>
      <c r="R216" s="16">
        <f>IF(P216&lt;$R$2,N216, +payroll!F216 * $R$2)</f>
        <v>0</v>
      </c>
      <c r="T216" s="5">
        <f t="shared" si="19"/>
        <v>0</v>
      </c>
      <c r="V216" s="42" t="e">
        <f t="shared" si="20"/>
        <v>#DIV/0!</v>
      </c>
    </row>
    <row r="217" spans="1:22" outlineLevel="1">
      <c r="A217" t="s">
        <v>353</v>
      </c>
      <c r="B217" t="s">
        <v>354</v>
      </c>
      <c r="C217" s="32">
        <v>0</v>
      </c>
      <c r="D217" s="32">
        <v>1896.69</v>
      </c>
      <c r="E217" s="32">
        <v>0</v>
      </c>
      <c r="F217" s="16"/>
      <c r="G217" s="16">
        <f t="shared" si="21"/>
        <v>632.23</v>
      </c>
      <c r="H217" s="14">
        <v>1</v>
      </c>
      <c r="J217" s="16">
        <f t="shared" si="17"/>
        <v>632.23</v>
      </c>
      <c r="L217" s="45">
        <f t="shared" si="18"/>
        <v>1.6914450151029212E-5</v>
      </c>
      <c r="N217" s="16">
        <f>+L217*(assessment!$J$271*assessment!$F$3)</f>
        <v>522.44248436326154</v>
      </c>
      <c r="P217" s="46">
        <f>+N217/payroll!F217</f>
        <v>1.5775607173984209E-4</v>
      </c>
      <c r="R217" s="16">
        <f>IF(P217&lt;$R$2,N217, +payroll!F217 * $R$2)</f>
        <v>522.44248436326154</v>
      </c>
      <c r="T217" s="5">
        <f t="shared" si="19"/>
        <v>0</v>
      </c>
      <c r="V217" s="42">
        <f t="shared" si="20"/>
        <v>1</v>
      </c>
    </row>
    <row r="218" spans="1:22" outlineLevel="1">
      <c r="A218" t="s">
        <v>355</v>
      </c>
      <c r="B218" t="s">
        <v>356</v>
      </c>
      <c r="C218" s="32">
        <v>0</v>
      </c>
      <c r="D218" s="32">
        <v>0</v>
      </c>
      <c r="E218" s="32">
        <v>0</v>
      </c>
      <c r="F218" s="16"/>
      <c r="G218" s="16">
        <f t="shared" si="21"/>
        <v>0</v>
      </c>
      <c r="H218" s="14">
        <v>1</v>
      </c>
      <c r="J218" s="16">
        <f t="shared" si="17"/>
        <v>0</v>
      </c>
      <c r="L218" s="45">
        <f t="shared" si="18"/>
        <v>0</v>
      </c>
      <c r="N218" s="16">
        <f>+L218*(assessment!$J$271*assessment!$F$3)</f>
        <v>0</v>
      </c>
      <c r="P218" s="46">
        <f>+N218/payroll!F218</f>
        <v>0</v>
      </c>
      <c r="R218" s="16">
        <f>IF(P218&lt;$R$2,N218, +payroll!F218 * $R$2)</f>
        <v>0</v>
      </c>
      <c r="T218" s="5">
        <f t="shared" si="19"/>
        <v>0</v>
      </c>
      <c r="V218" s="42" t="e">
        <f t="shared" si="20"/>
        <v>#DIV/0!</v>
      </c>
    </row>
    <row r="219" spans="1:22" outlineLevel="1">
      <c r="A219" t="s">
        <v>357</v>
      </c>
      <c r="B219" t="s">
        <v>358</v>
      </c>
      <c r="C219" s="32">
        <v>0</v>
      </c>
      <c r="D219" s="32">
        <v>0</v>
      </c>
      <c r="E219" s="32">
        <v>0</v>
      </c>
      <c r="F219" s="16"/>
      <c r="G219" s="16">
        <f t="shared" si="21"/>
        <v>0</v>
      </c>
      <c r="H219" s="14">
        <v>1</v>
      </c>
      <c r="J219" s="16">
        <f t="shared" si="17"/>
        <v>0</v>
      </c>
      <c r="L219" s="45">
        <f t="shared" si="18"/>
        <v>0</v>
      </c>
      <c r="N219" s="16">
        <f>+L219*(assessment!$J$271*assessment!$F$3)</f>
        <v>0</v>
      </c>
      <c r="P219" s="46">
        <f>+N219/payroll!F219</f>
        <v>0</v>
      </c>
      <c r="R219" s="16">
        <f>IF(P219&lt;$R$2,N219, +payroll!F219 * $R$2)</f>
        <v>0</v>
      </c>
      <c r="T219" s="5">
        <f t="shared" si="19"/>
        <v>0</v>
      </c>
      <c r="V219" s="42" t="e">
        <f t="shared" si="20"/>
        <v>#DIV/0!</v>
      </c>
    </row>
    <row r="220" spans="1:22" outlineLevel="1">
      <c r="A220" t="s">
        <v>359</v>
      </c>
      <c r="B220" t="s">
        <v>360</v>
      </c>
      <c r="C220" s="32">
        <v>0</v>
      </c>
      <c r="D220" s="32">
        <v>0</v>
      </c>
      <c r="E220" s="32">
        <v>0</v>
      </c>
      <c r="F220" s="16"/>
      <c r="G220" s="16">
        <f t="shared" si="21"/>
        <v>0</v>
      </c>
      <c r="H220" s="14">
        <v>1</v>
      </c>
      <c r="J220" s="16">
        <f t="shared" si="17"/>
        <v>0</v>
      </c>
      <c r="L220" s="45">
        <f t="shared" si="18"/>
        <v>0</v>
      </c>
      <c r="N220" s="16">
        <f>+L220*(assessment!$J$271*assessment!$F$3)</f>
        <v>0</v>
      </c>
      <c r="P220" s="46">
        <f>+N220/payroll!F220</f>
        <v>0</v>
      </c>
      <c r="R220" s="16">
        <f>IF(P220&lt;$R$2,N220, +payroll!F220 * $R$2)</f>
        <v>0</v>
      </c>
      <c r="T220" s="5">
        <f t="shared" si="19"/>
        <v>0</v>
      </c>
      <c r="V220" s="42" t="e">
        <f t="shared" si="20"/>
        <v>#DIV/0!</v>
      </c>
    </row>
    <row r="221" spans="1:22" outlineLevel="1">
      <c r="A221" t="s">
        <v>361</v>
      </c>
      <c r="B221" t="s">
        <v>362</v>
      </c>
      <c r="C221" s="32">
        <v>0</v>
      </c>
      <c r="D221" s="32">
        <v>0</v>
      </c>
      <c r="E221" s="32">
        <v>0</v>
      </c>
      <c r="F221" s="16"/>
      <c r="G221" s="16">
        <f t="shared" si="21"/>
        <v>0</v>
      </c>
      <c r="H221" s="14">
        <v>1</v>
      </c>
      <c r="J221" s="16">
        <f t="shared" si="17"/>
        <v>0</v>
      </c>
      <c r="L221" s="45">
        <f t="shared" si="18"/>
        <v>0</v>
      </c>
      <c r="N221" s="16">
        <f>+L221*(assessment!$J$271*assessment!$F$3)</f>
        <v>0</v>
      </c>
      <c r="P221" s="46">
        <f>+N221/payroll!F221</f>
        <v>0</v>
      </c>
      <c r="R221" s="16">
        <f>IF(P221&lt;$R$2,N221, +payroll!F221 * $R$2)</f>
        <v>0</v>
      </c>
      <c r="T221" s="5">
        <f t="shared" si="19"/>
        <v>0</v>
      </c>
      <c r="V221" s="42" t="e">
        <f t="shared" si="20"/>
        <v>#DIV/0!</v>
      </c>
    </row>
    <row r="222" spans="1:22" outlineLevel="1">
      <c r="A222" t="s">
        <v>363</v>
      </c>
      <c r="B222" t="s">
        <v>364</v>
      </c>
      <c r="C222" s="32">
        <v>0</v>
      </c>
      <c r="D222" s="32">
        <v>0</v>
      </c>
      <c r="E222" s="32">
        <v>0</v>
      </c>
      <c r="F222" s="16"/>
      <c r="G222" s="16">
        <f t="shared" si="21"/>
        <v>0</v>
      </c>
      <c r="H222" s="14">
        <v>1</v>
      </c>
      <c r="J222" s="16">
        <f t="shared" si="17"/>
        <v>0</v>
      </c>
      <c r="L222" s="45">
        <f t="shared" si="18"/>
        <v>0</v>
      </c>
      <c r="N222" s="16">
        <f>+L222*(assessment!$J$271*assessment!$F$3)</f>
        <v>0</v>
      </c>
      <c r="P222" s="46">
        <f>+N222/payroll!F222</f>
        <v>0</v>
      </c>
      <c r="R222" s="16">
        <f>IF(P222&lt;$R$2,N222, +payroll!F222 * $R$2)</f>
        <v>0</v>
      </c>
      <c r="T222" s="5">
        <f t="shared" si="19"/>
        <v>0</v>
      </c>
      <c r="V222" s="42" t="e">
        <f t="shared" si="20"/>
        <v>#DIV/0!</v>
      </c>
    </row>
    <row r="223" spans="1:22" outlineLevel="1">
      <c r="A223" t="s">
        <v>365</v>
      </c>
      <c r="B223" t="s">
        <v>366</v>
      </c>
      <c r="C223" s="32">
        <v>779.96</v>
      </c>
      <c r="D223" s="32">
        <v>6326.83</v>
      </c>
      <c r="E223" s="32">
        <v>1468.13</v>
      </c>
      <c r="F223" s="16"/>
      <c r="G223" s="16">
        <f t="shared" si="21"/>
        <v>2858.3066666666668</v>
      </c>
      <c r="H223" s="14">
        <v>1</v>
      </c>
      <c r="J223" s="16">
        <f t="shared" si="17"/>
        <v>2858.3066666666668</v>
      </c>
      <c r="L223" s="45">
        <f t="shared" si="18"/>
        <v>7.6470090994871812E-5</v>
      </c>
      <c r="N223" s="16">
        <f>+L223*(assessment!$J$271*assessment!$F$3)</f>
        <v>2361.9582050921445</v>
      </c>
      <c r="P223" s="46">
        <f>+N223/payroll!F223</f>
        <v>3.8115892731774666E-4</v>
      </c>
      <c r="R223" s="16">
        <f>IF(P223&lt;$R$2,N223, +payroll!F223 * $R$2)</f>
        <v>2361.9582050921445</v>
      </c>
      <c r="T223" s="5">
        <f t="shared" si="19"/>
        <v>0</v>
      </c>
      <c r="V223" s="42">
        <f t="shared" si="20"/>
        <v>1</v>
      </c>
    </row>
    <row r="224" spans="1:22" outlineLevel="1">
      <c r="A224" t="s">
        <v>367</v>
      </c>
      <c r="B224" t="s">
        <v>368</v>
      </c>
      <c r="C224" s="32">
        <v>0</v>
      </c>
      <c r="D224" s="32">
        <v>0</v>
      </c>
      <c r="E224" s="32">
        <v>0</v>
      </c>
      <c r="F224" s="16"/>
      <c r="G224" s="16">
        <f t="shared" si="21"/>
        <v>0</v>
      </c>
      <c r="H224" s="14">
        <v>1</v>
      </c>
      <c r="J224" s="16">
        <f t="shared" si="17"/>
        <v>0</v>
      </c>
      <c r="L224" s="45">
        <f t="shared" si="18"/>
        <v>0</v>
      </c>
      <c r="N224" s="16">
        <f>+L224*(assessment!$J$271*assessment!$F$3)</f>
        <v>0</v>
      </c>
      <c r="P224" s="46">
        <f>+N224/payroll!F224</f>
        <v>0</v>
      </c>
      <c r="R224" s="16">
        <f>IF(P224&lt;$R$2,N224, +payroll!F224 * $R$2)</f>
        <v>0</v>
      </c>
      <c r="T224" s="5">
        <f t="shared" si="19"/>
        <v>0</v>
      </c>
      <c r="V224" s="42" t="e">
        <f t="shared" si="20"/>
        <v>#DIV/0!</v>
      </c>
    </row>
    <row r="225" spans="1:22" outlineLevel="1">
      <c r="A225" t="s">
        <v>369</v>
      </c>
      <c r="B225" t="s">
        <v>370</v>
      </c>
      <c r="C225" s="32">
        <v>0</v>
      </c>
      <c r="D225" s="32">
        <v>0</v>
      </c>
      <c r="E225" s="32">
        <v>0</v>
      </c>
      <c r="F225" s="16"/>
      <c r="G225" s="16">
        <f t="shared" si="21"/>
        <v>0</v>
      </c>
      <c r="H225" s="14">
        <v>1</v>
      </c>
      <c r="J225" s="16">
        <f t="shared" si="17"/>
        <v>0</v>
      </c>
      <c r="L225" s="45">
        <f t="shared" si="18"/>
        <v>0</v>
      </c>
      <c r="N225" s="16">
        <f>+L225*(assessment!$J$271*assessment!$F$3)</f>
        <v>0</v>
      </c>
      <c r="P225" s="46">
        <f>+N225/payroll!F225</f>
        <v>0</v>
      </c>
      <c r="R225" s="16">
        <f>IF(P225&lt;$R$2,N225, +payroll!F225 * $R$2)</f>
        <v>0</v>
      </c>
      <c r="T225" s="5">
        <f t="shared" si="19"/>
        <v>0</v>
      </c>
      <c r="V225" s="42" t="e">
        <f t="shared" si="20"/>
        <v>#DIV/0!</v>
      </c>
    </row>
    <row r="226" spans="1:22" outlineLevel="1">
      <c r="A226" t="s">
        <v>371</v>
      </c>
      <c r="B226" t="s">
        <v>372</v>
      </c>
      <c r="C226" s="32">
        <v>0</v>
      </c>
      <c r="D226" s="32">
        <v>0</v>
      </c>
      <c r="E226" s="32">
        <v>0</v>
      </c>
      <c r="F226" s="16"/>
      <c r="G226" s="16">
        <f t="shared" si="21"/>
        <v>0</v>
      </c>
      <c r="H226" s="14">
        <v>1</v>
      </c>
      <c r="J226" s="16">
        <f t="shared" si="17"/>
        <v>0</v>
      </c>
      <c r="L226" s="45">
        <f t="shared" si="18"/>
        <v>0</v>
      </c>
      <c r="N226" s="16">
        <f>+L226*(assessment!$J$271*assessment!$F$3)</f>
        <v>0</v>
      </c>
      <c r="P226" s="46">
        <f>+N226/payroll!F226</f>
        <v>0</v>
      </c>
      <c r="R226" s="16">
        <f>IF(P226&lt;$R$2,N226, +payroll!F226 * $R$2)</f>
        <v>0</v>
      </c>
      <c r="T226" s="5">
        <f t="shared" si="19"/>
        <v>0</v>
      </c>
      <c r="V226" s="42" t="e">
        <f t="shared" si="20"/>
        <v>#DIV/0!</v>
      </c>
    </row>
    <row r="227" spans="1:22" outlineLevel="1">
      <c r="A227" t="s">
        <v>373</v>
      </c>
      <c r="B227" t="s">
        <v>374</v>
      </c>
      <c r="C227" s="32">
        <v>9859.15</v>
      </c>
      <c r="D227" s="32">
        <v>0</v>
      </c>
      <c r="E227" s="32">
        <v>0</v>
      </c>
      <c r="F227" s="16"/>
      <c r="G227" s="16">
        <f t="shared" si="21"/>
        <v>3286.3833333333332</v>
      </c>
      <c r="H227" s="14">
        <v>1</v>
      </c>
      <c r="J227" s="16">
        <f t="shared" si="17"/>
        <v>3286.3833333333332</v>
      </c>
      <c r="L227" s="45">
        <f t="shared" si="18"/>
        <v>8.7922697544943901E-5</v>
      </c>
      <c r="N227" s="16">
        <f>+L227*(assessment!$J$271*assessment!$F$3)</f>
        <v>2715.6988330776512</v>
      </c>
      <c r="P227" s="46">
        <f>+N227/payroll!F227</f>
        <v>1.9725725595788157E-3</v>
      </c>
      <c r="R227" s="16">
        <f>IF(P227&lt;$R$2,N227, +payroll!F227 * $R$2)</f>
        <v>2715.6988330776512</v>
      </c>
      <c r="T227" s="5">
        <f t="shared" si="19"/>
        <v>0</v>
      </c>
      <c r="V227" s="42">
        <f t="shared" si="20"/>
        <v>1</v>
      </c>
    </row>
    <row r="228" spans="1:22" outlineLevel="1">
      <c r="A228" t="s">
        <v>506</v>
      </c>
      <c r="B228" t="s">
        <v>507</v>
      </c>
      <c r="C228" s="32">
        <v>0</v>
      </c>
      <c r="D228" s="32">
        <v>0</v>
      </c>
      <c r="E228" s="32">
        <v>0</v>
      </c>
      <c r="F228" s="16"/>
      <c r="G228" s="16">
        <f t="shared" si="21"/>
        <v>0</v>
      </c>
      <c r="H228" s="14">
        <v>1</v>
      </c>
      <c r="J228" s="16">
        <f t="shared" si="17"/>
        <v>0</v>
      </c>
      <c r="L228" s="45">
        <f t="shared" si="18"/>
        <v>0</v>
      </c>
      <c r="N228" s="16">
        <f>+L228*(assessment!$J$271*assessment!$F$3)</f>
        <v>0</v>
      </c>
      <c r="P228" s="46">
        <f>+N228/payroll!F228</f>
        <v>0</v>
      </c>
      <c r="R228" s="16">
        <f>IF(P228&lt;$R$2,N228, +payroll!F228 * $R$2)</f>
        <v>0</v>
      </c>
      <c r="T228" s="5">
        <f t="shared" si="19"/>
        <v>0</v>
      </c>
      <c r="V228" s="42" t="e">
        <f t="shared" si="20"/>
        <v>#DIV/0!</v>
      </c>
    </row>
    <row r="229" spans="1:22" outlineLevel="1">
      <c r="A229" t="s">
        <v>375</v>
      </c>
      <c r="B229" t="s">
        <v>376</v>
      </c>
      <c r="C229" s="32">
        <v>4114.66</v>
      </c>
      <c r="D229" s="32">
        <v>0</v>
      </c>
      <c r="E229" s="32">
        <v>5421.46</v>
      </c>
      <c r="F229" s="16"/>
      <c r="G229" s="16">
        <f t="shared" si="21"/>
        <v>3178.7066666666665</v>
      </c>
      <c r="H229" s="14">
        <v>1</v>
      </c>
      <c r="J229" s="16">
        <f t="shared" si="17"/>
        <v>3178.7066666666665</v>
      </c>
      <c r="L229" s="45">
        <f t="shared" si="18"/>
        <v>8.5041955392938591E-5</v>
      </c>
      <c r="N229" s="16">
        <f>+L229*(assessment!$J$271*assessment!$F$3)</f>
        <v>2626.7203517634334</v>
      </c>
      <c r="P229" s="46">
        <f>+N229/payroll!F229</f>
        <v>3.2576703006076727E-3</v>
      </c>
      <c r="R229" s="16">
        <f>IF(P229&lt;$R$2,N229, +payroll!F229 * $R$2)</f>
        <v>2626.7203517634334</v>
      </c>
      <c r="T229" s="5">
        <f t="shared" si="19"/>
        <v>0</v>
      </c>
      <c r="V229" s="42">
        <f t="shared" si="20"/>
        <v>1</v>
      </c>
    </row>
    <row r="230" spans="1:22" outlineLevel="1">
      <c r="A230" t="s">
        <v>377</v>
      </c>
      <c r="B230" t="s">
        <v>378</v>
      </c>
      <c r="C230" s="32">
        <v>12550.28</v>
      </c>
      <c r="D230" s="32">
        <v>-635.19000000000005</v>
      </c>
      <c r="E230" s="32">
        <v>0</v>
      </c>
      <c r="F230" s="16"/>
      <c r="G230" s="16">
        <f t="shared" si="21"/>
        <v>3971.6966666666667</v>
      </c>
      <c r="H230" s="14">
        <v>1</v>
      </c>
      <c r="J230" s="16">
        <f t="shared" si="17"/>
        <v>3971.6966666666667</v>
      </c>
      <c r="L230" s="45">
        <f t="shared" si="18"/>
        <v>1.0625731977815388E-4</v>
      </c>
      <c r="N230" s="16">
        <f>+L230*(assessment!$J$271*assessment!$F$3)</f>
        <v>3282.0066647748736</v>
      </c>
      <c r="P230" s="46">
        <f>+N230/payroll!F230</f>
        <v>3.86867676966992E-3</v>
      </c>
      <c r="R230" s="16">
        <f>IF(P230&lt;$R$2,N230, +payroll!F230 * $R$2)</f>
        <v>3282.0066647748736</v>
      </c>
      <c r="T230" s="5">
        <f t="shared" si="19"/>
        <v>0</v>
      </c>
      <c r="V230" s="42">
        <f t="shared" si="20"/>
        <v>1</v>
      </c>
    </row>
    <row r="231" spans="1:22" outlineLevel="1">
      <c r="A231" t="s">
        <v>379</v>
      </c>
      <c r="B231" t="s">
        <v>380</v>
      </c>
      <c r="C231" s="32">
        <v>1415.47</v>
      </c>
      <c r="D231" s="32">
        <v>1486.7</v>
      </c>
      <c r="E231" s="32">
        <v>891.2</v>
      </c>
      <c r="F231" s="16"/>
      <c r="G231" s="16">
        <f t="shared" si="21"/>
        <v>1264.4566666666667</v>
      </c>
      <c r="H231" s="14">
        <v>1</v>
      </c>
      <c r="J231" s="16">
        <f t="shared" si="17"/>
        <v>1264.4566666666667</v>
      </c>
      <c r="L231" s="45">
        <f t="shared" si="18"/>
        <v>3.3828811123277758E-5</v>
      </c>
      <c r="N231" s="16">
        <f>+L231*(assessment!$J$271*assessment!$F$3)</f>
        <v>1044.8822142306153</v>
      </c>
      <c r="P231" s="46">
        <f>+N231/payroll!F231</f>
        <v>3.2931143314565909E-4</v>
      </c>
      <c r="R231" s="16">
        <f>IF(P231&lt;$R$2,N231, +payroll!F231 * $R$2)</f>
        <v>1044.8822142306153</v>
      </c>
      <c r="T231" s="5">
        <f t="shared" si="19"/>
        <v>0</v>
      </c>
      <c r="V231" s="42">
        <f t="shared" si="20"/>
        <v>1</v>
      </c>
    </row>
    <row r="232" spans="1:22" s="42" customFormat="1" outlineLevel="1">
      <c r="A232" s="44" t="s">
        <v>560</v>
      </c>
      <c r="B232" s="44" t="s">
        <v>561</v>
      </c>
      <c r="C232" s="32">
        <v>0</v>
      </c>
      <c r="D232" s="32">
        <v>0</v>
      </c>
      <c r="E232" s="32">
        <v>0</v>
      </c>
      <c r="F232" s="16"/>
      <c r="G232" s="16">
        <f t="shared" si="21"/>
        <v>0</v>
      </c>
      <c r="H232" s="14">
        <v>1</v>
      </c>
      <c r="J232" s="16">
        <f t="shared" si="17"/>
        <v>0</v>
      </c>
      <c r="L232" s="45">
        <f t="shared" si="18"/>
        <v>0</v>
      </c>
      <c r="N232" s="16">
        <f>+L232*(assessment!$J$271*assessment!$F$3)</f>
        <v>0</v>
      </c>
      <c r="P232" s="46">
        <f>+N232/payroll!F232</f>
        <v>0</v>
      </c>
      <c r="R232" s="16">
        <f>IF(P232&lt;$R$2,N232, +payroll!F232 * $R$2)</f>
        <v>0</v>
      </c>
      <c r="T232" s="5">
        <f t="shared" si="19"/>
        <v>0</v>
      </c>
      <c r="V232" s="42" t="e">
        <f t="shared" si="20"/>
        <v>#DIV/0!</v>
      </c>
    </row>
    <row r="233" spans="1:22" outlineLevel="1">
      <c r="A233" t="s">
        <v>381</v>
      </c>
      <c r="B233" t="s">
        <v>382</v>
      </c>
      <c r="C233" s="32">
        <v>0</v>
      </c>
      <c r="D233" s="32">
        <v>705.8</v>
      </c>
      <c r="E233" s="32">
        <v>0</v>
      </c>
      <c r="F233" s="16"/>
      <c r="G233" s="16">
        <f t="shared" si="21"/>
        <v>235.26666666666665</v>
      </c>
      <c r="H233" s="14">
        <v>1</v>
      </c>
      <c r="J233" s="16">
        <f t="shared" si="17"/>
        <v>235.26666666666665</v>
      </c>
      <c r="L233" s="45">
        <f t="shared" si="18"/>
        <v>6.2942383397373414E-6</v>
      </c>
      <c r="N233" s="16">
        <f>+L233*(assessment!$J$271*assessment!$F$3)</f>
        <v>194.41232118247581</v>
      </c>
      <c r="P233" s="46">
        <f>+N233/payroll!F233</f>
        <v>4.0922931692891312E-4</v>
      </c>
      <c r="R233" s="16">
        <f>IF(P233&lt;$R$2,N233, +payroll!F233 * $R$2)</f>
        <v>194.41232118247581</v>
      </c>
      <c r="T233" s="5">
        <f t="shared" si="19"/>
        <v>0</v>
      </c>
      <c r="V233" s="42">
        <f t="shared" si="20"/>
        <v>1</v>
      </c>
    </row>
    <row r="234" spans="1:22" outlineLevel="1">
      <c r="A234" t="s">
        <v>383</v>
      </c>
      <c r="B234" t="s">
        <v>384</v>
      </c>
      <c r="C234" s="32">
        <v>0</v>
      </c>
      <c r="D234" s="32">
        <v>0</v>
      </c>
      <c r="E234" s="32">
        <v>0</v>
      </c>
      <c r="F234" s="16"/>
      <c r="G234" s="16">
        <f t="shared" si="21"/>
        <v>0</v>
      </c>
      <c r="H234" s="14">
        <v>1</v>
      </c>
      <c r="J234" s="16">
        <f t="shared" si="17"/>
        <v>0</v>
      </c>
      <c r="L234" s="45">
        <f t="shared" si="18"/>
        <v>0</v>
      </c>
      <c r="N234" s="16">
        <f>+L234*(assessment!$J$271*assessment!$F$3)</f>
        <v>0</v>
      </c>
      <c r="P234" s="46">
        <f>+N234/payroll!F234</f>
        <v>0</v>
      </c>
      <c r="R234" s="16">
        <f>IF(P234&lt;$R$2,N234, +payroll!F234 * $R$2)</f>
        <v>0</v>
      </c>
      <c r="T234" s="5">
        <f t="shared" si="19"/>
        <v>0</v>
      </c>
      <c r="V234" s="42" t="e">
        <f t="shared" si="20"/>
        <v>#DIV/0!</v>
      </c>
    </row>
    <row r="235" spans="1:22" outlineLevel="1">
      <c r="A235" t="s">
        <v>385</v>
      </c>
      <c r="B235" t="s">
        <v>386</v>
      </c>
      <c r="C235" s="32">
        <v>0</v>
      </c>
      <c r="D235" s="32">
        <v>0</v>
      </c>
      <c r="E235" s="32">
        <v>0</v>
      </c>
      <c r="F235" s="16"/>
      <c r="G235" s="16">
        <f t="shared" si="21"/>
        <v>0</v>
      </c>
      <c r="H235" s="14">
        <v>1</v>
      </c>
      <c r="J235" s="16">
        <f t="shared" si="17"/>
        <v>0</v>
      </c>
      <c r="L235" s="45">
        <f t="shared" si="18"/>
        <v>0</v>
      </c>
      <c r="N235" s="16">
        <f>+L235*(assessment!$J$271*assessment!$F$3)</f>
        <v>0</v>
      </c>
      <c r="P235" s="46">
        <f>+N235/payroll!F235</f>
        <v>0</v>
      </c>
      <c r="R235" s="16">
        <f>IF(P235&lt;$R$2,N235, +payroll!F235 * $R$2)</f>
        <v>0</v>
      </c>
      <c r="T235" s="5">
        <f t="shared" si="19"/>
        <v>0</v>
      </c>
      <c r="V235" s="42" t="e">
        <f t="shared" si="20"/>
        <v>#DIV/0!</v>
      </c>
    </row>
    <row r="236" spans="1:22" outlineLevel="1">
      <c r="A236" t="s">
        <v>387</v>
      </c>
      <c r="B236" t="s">
        <v>388</v>
      </c>
      <c r="C236" s="32">
        <v>3747.58</v>
      </c>
      <c r="D236" s="32">
        <v>4312.25</v>
      </c>
      <c r="E236" s="32">
        <v>24265.27</v>
      </c>
      <c r="F236" s="16"/>
      <c r="G236" s="16">
        <f t="shared" si="21"/>
        <v>10775.033333333333</v>
      </c>
      <c r="H236" s="14">
        <v>1</v>
      </c>
      <c r="J236" s="16">
        <f t="shared" si="17"/>
        <v>10775.033333333333</v>
      </c>
      <c r="L236" s="45">
        <f t="shared" si="18"/>
        <v>2.8827130030581401E-4</v>
      </c>
      <c r="N236" s="16">
        <f>+L236*(assessment!$J$271*assessment!$F$3)</f>
        <v>8903.935567378363</v>
      </c>
      <c r="P236" s="46">
        <f>+N236/payroll!F236</f>
        <v>4.0790148869096201E-3</v>
      </c>
      <c r="R236" s="16">
        <f>IF(P236&lt;$R$2,N236, +payroll!F236 * $R$2)</f>
        <v>8903.935567378363</v>
      </c>
      <c r="T236" s="5">
        <f t="shared" si="19"/>
        <v>0</v>
      </c>
      <c r="V236" s="42">
        <f t="shared" si="20"/>
        <v>1</v>
      </c>
    </row>
    <row r="237" spans="1:22" outlineLevel="1">
      <c r="A237" t="s">
        <v>389</v>
      </c>
      <c r="B237" t="s">
        <v>390</v>
      </c>
      <c r="C237" s="32">
        <v>0</v>
      </c>
      <c r="D237" s="32">
        <v>0</v>
      </c>
      <c r="E237" s="32">
        <v>0</v>
      </c>
      <c r="F237" s="16"/>
      <c r="G237" s="16">
        <f t="shared" si="21"/>
        <v>0</v>
      </c>
      <c r="H237" s="14">
        <v>1</v>
      </c>
      <c r="J237" s="16">
        <f t="shared" si="17"/>
        <v>0</v>
      </c>
      <c r="L237" s="45">
        <f t="shared" si="18"/>
        <v>0</v>
      </c>
      <c r="N237" s="16">
        <f>+L237*(assessment!$J$271*assessment!$F$3)</f>
        <v>0</v>
      </c>
      <c r="P237" s="46">
        <f>+N237/payroll!F237</f>
        <v>0</v>
      </c>
      <c r="R237" s="16">
        <f>IF(P237&lt;$R$2,N237, +payroll!F237 * $R$2)</f>
        <v>0</v>
      </c>
      <c r="T237" s="5">
        <f t="shared" si="19"/>
        <v>0</v>
      </c>
      <c r="V237" s="42" t="e">
        <f t="shared" si="20"/>
        <v>#DIV/0!</v>
      </c>
    </row>
    <row r="238" spans="1:22" outlineLevel="1">
      <c r="A238" t="s">
        <v>391</v>
      </c>
      <c r="B238" t="s">
        <v>392</v>
      </c>
      <c r="C238" s="32">
        <v>0</v>
      </c>
      <c r="D238" s="32">
        <v>1679.67</v>
      </c>
      <c r="E238" s="32">
        <v>7244.69</v>
      </c>
      <c r="F238" s="16"/>
      <c r="G238" s="16">
        <f t="shared" si="21"/>
        <v>2974.7866666666669</v>
      </c>
      <c r="H238" s="14">
        <v>1</v>
      </c>
      <c r="J238" s="16">
        <f t="shared" si="17"/>
        <v>2974.7866666666669</v>
      </c>
      <c r="L238" s="45">
        <f t="shared" si="18"/>
        <v>7.9586354306628422E-5</v>
      </c>
      <c r="N238" s="16">
        <f>+L238*(assessment!$J$271*assessment!$F$3)</f>
        <v>2458.2113100992347</v>
      </c>
      <c r="P238" s="46">
        <f>+N238/payroll!F238</f>
        <v>1.1422051706736051E-3</v>
      </c>
      <c r="R238" s="16">
        <f>IF(P238&lt;$R$2,N238, +payroll!F238 * $R$2)</f>
        <v>2458.2113100992347</v>
      </c>
      <c r="T238" s="5">
        <f t="shared" si="19"/>
        <v>0</v>
      </c>
      <c r="V238" s="42">
        <f t="shared" si="20"/>
        <v>1</v>
      </c>
    </row>
    <row r="239" spans="1:22" outlineLevel="1">
      <c r="A239" t="s">
        <v>393</v>
      </c>
      <c r="B239" t="s">
        <v>394</v>
      </c>
      <c r="C239" s="32">
        <v>0</v>
      </c>
      <c r="D239" s="32">
        <v>796.47</v>
      </c>
      <c r="E239" s="32">
        <v>535.44000000000005</v>
      </c>
      <c r="F239" s="16"/>
      <c r="G239" s="16">
        <f t="shared" si="21"/>
        <v>443.97</v>
      </c>
      <c r="H239" s="14">
        <v>1</v>
      </c>
      <c r="J239" s="16">
        <f t="shared" si="17"/>
        <v>443.97</v>
      </c>
      <c r="L239" s="45">
        <f t="shared" si="18"/>
        <v>1.1877810976309951E-5</v>
      </c>
      <c r="N239" s="16">
        <f>+L239*(assessment!$J$271*assessment!$F$3)</f>
        <v>366.87406447456982</v>
      </c>
      <c r="P239" s="46">
        <f>+N239/payroll!F239</f>
        <v>3.58747746535518E-4</v>
      </c>
      <c r="R239" s="16">
        <f>IF(P239&lt;$R$2,N239, +payroll!F239 * $R$2)</f>
        <v>366.87406447456982</v>
      </c>
      <c r="T239" s="5">
        <f t="shared" si="19"/>
        <v>0</v>
      </c>
      <c r="V239" s="42">
        <f t="shared" si="20"/>
        <v>1</v>
      </c>
    </row>
    <row r="240" spans="1:22" outlineLevel="1">
      <c r="A240" t="s">
        <v>395</v>
      </c>
      <c r="B240" t="s">
        <v>396</v>
      </c>
      <c r="C240" s="32">
        <v>14069.32</v>
      </c>
      <c r="D240" s="32">
        <v>4994.79</v>
      </c>
      <c r="E240" s="32">
        <v>9883.51</v>
      </c>
      <c r="F240" s="16"/>
      <c r="G240" s="16">
        <f t="shared" si="21"/>
        <v>9649.2066666666669</v>
      </c>
      <c r="H240" s="14">
        <v>1</v>
      </c>
      <c r="J240" s="16">
        <f t="shared" si="17"/>
        <v>9649.2066666666669</v>
      </c>
      <c r="L240" s="45">
        <f t="shared" si="18"/>
        <v>2.5815134549184962E-4</v>
      </c>
      <c r="N240" s="16">
        <f>+L240*(assessment!$J$271*assessment!$F$3)</f>
        <v>7973.6100834631061</v>
      </c>
      <c r="P240" s="46">
        <f>+N240/payroll!F240</f>
        <v>4.9585578227454453E-4</v>
      </c>
      <c r="R240" s="16">
        <f>IF(P240&lt;$R$2,N240, +payroll!F240 * $R$2)</f>
        <v>7973.6100834631061</v>
      </c>
      <c r="T240" s="5">
        <f t="shared" si="19"/>
        <v>0</v>
      </c>
      <c r="V240" s="42">
        <f t="shared" si="20"/>
        <v>1</v>
      </c>
    </row>
    <row r="241" spans="1:22" outlineLevel="1">
      <c r="A241" t="s">
        <v>397</v>
      </c>
      <c r="B241" t="s">
        <v>398</v>
      </c>
      <c r="C241" s="32">
        <v>151.18</v>
      </c>
      <c r="D241" s="32">
        <v>0</v>
      </c>
      <c r="E241" s="32">
        <v>0</v>
      </c>
      <c r="F241" s="16"/>
      <c r="G241" s="16">
        <f t="shared" si="21"/>
        <v>50.393333333333338</v>
      </c>
      <c r="H241" s="14">
        <v>1</v>
      </c>
      <c r="J241" s="16">
        <f t="shared" si="17"/>
        <v>50.393333333333338</v>
      </c>
      <c r="L241" s="45">
        <f t="shared" si="18"/>
        <v>1.3482048061795004E-6</v>
      </c>
      <c r="N241" s="16">
        <f>+L241*(assessment!$J$271*assessment!$F$3)</f>
        <v>41.642469136252046</v>
      </c>
      <c r="P241" s="46">
        <f>+N241/payroll!F241</f>
        <v>1.0664701895512857E-5</v>
      </c>
      <c r="R241" s="16">
        <f>IF(P241&lt;$R$2,N241, +payroll!F241 * $R$2)</f>
        <v>41.642469136252046</v>
      </c>
      <c r="T241" s="5">
        <f t="shared" si="19"/>
        <v>0</v>
      </c>
      <c r="V241" s="42">
        <f t="shared" si="20"/>
        <v>1</v>
      </c>
    </row>
    <row r="242" spans="1:22" outlineLevel="1">
      <c r="A242" t="s">
        <v>399</v>
      </c>
      <c r="B242" t="s">
        <v>400</v>
      </c>
      <c r="C242" s="32">
        <v>0</v>
      </c>
      <c r="D242" s="32">
        <v>0</v>
      </c>
      <c r="E242" s="32">
        <v>3425.98</v>
      </c>
      <c r="F242" s="16"/>
      <c r="G242" s="16">
        <f t="shared" si="21"/>
        <v>1141.9933333333333</v>
      </c>
      <c r="H242" s="14">
        <v>1</v>
      </c>
      <c r="J242" s="16">
        <f t="shared" si="17"/>
        <v>1141.9933333333333</v>
      </c>
      <c r="L242" s="45">
        <f t="shared" si="18"/>
        <v>3.0552471900217255E-5</v>
      </c>
      <c r="N242" s="16">
        <f>+L242*(assessment!$J$271*assessment!$F$3)</f>
        <v>943.6847890687709</v>
      </c>
      <c r="P242" s="46">
        <f>+N242/payroll!F242</f>
        <v>1.0222034144494626E-3</v>
      </c>
      <c r="R242" s="16">
        <f>IF(P242&lt;$R$2,N242, +payroll!F242 * $R$2)</f>
        <v>943.6847890687709</v>
      </c>
      <c r="T242" s="5">
        <f t="shared" si="19"/>
        <v>0</v>
      </c>
      <c r="V242" s="42">
        <f t="shared" si="20"/>
        <v>1</v>
      </c>
    </row>
    <row r="243" spans="1:22" outlineLevel="1">
      <c r="A243" t="s">
        <v>401</v>
      </c>
      <c r="B243" t="s">
        <v>402</v>
      </c>
      <c r="C243" s="32">
        <v>10291.76</v>
      </c>
      <c r="D243" s="32">
        <v>-2129.35</v>
      </c>
      <c r="E243" s="32">
        <v>10437.39</v>
      </c>
      <c r="F243" s="16"/>
      <c r="G243" s="16">
        <f t="shared" si="21"/>
        <v>6199.9333333333334</v>
      </c>
      <c r="H243" s="14">
        <v>1</v>
      </c>
      <c r="J243" s="16">
        <f t="shared" si="17"/>
        <v>6199.9333333333334</v>
      </c>
      <c r="L243" s="45">
        <f t="shared" si="18"/>
        <v>1.6587074847187108E-4</v>
      </c>
      <c r="N243" s="16">
        <f>+L243*(assessment!$J$271*assessment!$F$3)</f>
        <v>5123.3072988521017</v>
      </c>
      <c r="P243" s="46">
        <f>+N243/payroll!F243</f>
        <v>8.6125844692152751E-4</v>
      </c>
      <c r="R243" s="16">
        <f>IF(P243&lt;$R$2,N243, +payroll!F243 * $R$2)</f>
        <v>5123.3072988521017</v>
      </c>
      <c r="T243" s="5">
        <f t="shared" si="19"/>
        <v>0</v>
      </c>
      <c r="V243" s="42">
        <f t="shared" si="20"/>
        <v>1</v>
      </c>
    </row>
    <row r="244" spans="1:22" outlineLevel="1">
      <c r="A244" t="s">
        <v>403</v>
      </c>
      <c r="B244" t="s">
        <v>404</v>
      </c>
      <c r="C244" s="32">
        <v>1131.56</v>
      </c>
      <c r="D244" s="32">
        <v>0</v>
      </c>
      <c r="E244" s="32">
        <v>9.8000000000000007</v>
      </c>
      <c r="F244" s="16"/>
      <c r="G244" s="16">
        <f t="shared" si="21"/>
        <v>380.45333333333332</v>
      </c>
      <c r="H244" s="14">
        <v>1</v>
      </c>
      <c r="J244" s="16">
        <f t="shared" si="17"/>
        <v>380.45333333333332</v>
      </c>
      <c r="L244" s="45">
        <f t="shared" si="18"/>
        <v>1.017850931062994E-5</v>
      </c>
      <c r="N244" s="16">
        <f>+L244*(assessment!$J$271*assessment!$F$3)</f>
        <v>314.38714494875398</v>
      </c>
      <c r="P244" s="46">
        <f>+N244/payroll!F244</f>
        <v>2.4971138841516455E-5</v>
      </c>
      <c r="R244" s="16">
        <f>IF(P244&lt;$R$2,N244, +payroll!F244 * $R$2)</f>
        <v>314.38714494875398</v>
      </c>
      <c r="T244" s="5">
        <f t="shared" si="19"/>
        <v>0</v>
      </c>
      <c r="V244" s="42">
        <f t="shared" si="20"/>
        <v>1</v>
      </c>
    </row>
    <row r="245" spans="1:22" outlineLevel="1">
      <c r="A245" t="s">
        <v>405</v>
      </c>
      <c r="B245" t="s">
        <v>406</v>
      </c>
      <c r="C245" s="32">
        <v>0</v>
      </c>
      <c r="D245" s="32">
        <v>0</v>
      </c>
      <c r="E245" s="32">
        <v>0</v>
      </c>
      <c r="F245" s="16"/>
      <c r="G245" s="16">
        <f t="shared" si="21"/>
        <v>0</v>
      </c>
      <c r="H245" s="14">
        <v>1</v>
      </c>
      <c r="J245" s="16">
        <f t="shared" si="17"/>
        <v>0</v>
      </c>
      <c r="L245" s="45">
        <f t="shared" si="18"/>
        <v>0</v>
      </c>
      <c r="N245" s="16">
        <f>+L245*(assessment!$J$271*assessment!$F$3)</f>
        <v>0</v>
      </c>
      <c r="P245" s="46">
        <f>+N245/payroll!F245</f>
        <v>0</v>
      </c>
      <c r="R245" s="16">
        <f>IF(P245&lt;$R$2,N245, +payroll!F245 * $R$2)</f>
        <v>0</v>
      </c>
      <c r="T245" s="5">
        <f t="shared" si="19"/>
        <v>0</v>
      </c>
      <c r="V245" s="42" t="e">
        <f t="shared" si="20"/>
        <v>#DIV/0!</v>
      </c>
    </row>
    <row r="246" spans="1:22" outlineLevel="1">
      <c r="A246" t="s">
        <v>407</v>
      </c>
      <c r="B246" t="s">
        <v>408</v>
      </c>
      <c r="C246" s="32">
        <v>0</v>
      </c>
      <c r="D246" s="32">
        <v>0</v>
      </c>
      <c r="E246" s="32">
        <v>0</v>
      </c>
      <c r="F246" s="16"/>
      <c r="G246" s="16">
        <f t="shared" si="21"/>
        <v>0</v>
      </c>
      <c r="H246" s="14">
        <v>1</v>
      </c>
      <c r="J246" s="16">
        <f t="shared" si="17"/>
        <v>0</v>
      </c>
      <c r="L246" s="45">
        <f t="shared" si="18"/>
        <v>0</v>
      </c>
      <c r="N246" s="16">
        <f>+L246*(assessment!$J$271*assessment!$F$3)</f>
        <v>0</v>
      </c>
      <c r="P246" s="46">
        <f>+N246/payroll!F246</f>
        <v>0</v>
      </c>
      <c r="R246" s="16">
        <f>IF(P246&lt;$R$2,N246, +payroll!F246 * $R$2)</f>
        <v>0</v>
      </c>
      <c r="T246" s="5">
        <f t="shared" si="19"/>
        <v>0</v>
      </c>
      <c r="V246" s="42" t="e">
        <f t="shared" si="20"/>
        <v>#DIV/0!</v>
      </c>
    </row>
    <row r="247" spans="1:22" outlineLevel="1">
      <c r="A247" t="s">
        <v>409</v>
      </c>
      <c r="B247" t="s">
        <v>410</v>
      </c>
      <c r="C247" s="32">
        <v>543.86</v>
      </c>
      <c r="D247" s="32">
        <v>20644.04</v>
      </c>
      <c r="E247" s="32">
        <v>14.21</v>
      </c>
      <c r="F247" s="16"/>
      <c r="G247" s="16">
        <f t="shared" si="21"/>
        <v>7067.37</v>
      </c>
      <c r="H247" s="14">
        <v>1</v>
      </c>
      <c r="J247" s="16">
        <f t="shared" si="17"/>
        <v>7067.37</v>
      </c>
      <c r="L247" s="45">
        <f t="shared" si="18"/>
        <v>1.8907783174458556E-4</v>
      </c>
      <c r="N247" s="16">
        <f>+L247*(assessment!$J$271*assessment!$F$3)</f>
        <v>5840.1125234714964</v>
      </c>
      <c r="P247" s="46">
        <f>+N247/payroll!F247</f>
        <v>3.072840657127777E-3</v>
      </c>
      <c r="R247" s="16">
        <f>IF(P247&lt;$R$2,N247, +payroll!F247 * $R$2)</f>
        <v>5840.1125234714964</v>
      </c>
      <c r="T247" s="5">
        <f t="shared" si="19"/>
        <v>0</v>
      </c>
      <c r="V247" s="42">
        <f t="shared" si="20"/>
        <v>1</v>
      </c>
    </row>
    <row r="248" spans="1:22" outlineLevel="1">
      <c r="A248" t="s">
        <v>411</v>
      </c>
      <c r="B248" t="s">
        <v>412</v>
      </c>
      <c r="C248" s="32">
        <v>0</v>
      </c>
      <c r="D248" s="32">
        <v>0</v>
      </c>
      <c r="E248" s="32">
        <v>0</v>
      </c>
      <c r="F248" s="16"/>
      <c r="G248" s="16">
        <f t="shared" si="21"/>
        <v>0</v>
      </c>
      <c r="H248" s="14">
        <v>1</v>
      </c>
      <c r="J248" s="16">
        <f t="shared" si="17"/>
        <v>0</v>
      </c>
      <c r="L248" s="45">
        <f t="shared" si="18"/>
        <v>0</v>
      </c>
      <c r="N248" s="16">
        <f>+L248*(assessment!$J$271*assessment!$F$3)</f>
        <v>0</v>
      </c>
      <c r="P248" s="46">
        <f>+N248/payroll!F248</f>
        <v>0</v>
      </c>
      <c r="R248" s="16">
        <f>IF(P248&lt;$R$2,N248, +payroll!F248 * $R$2)</f>
        <v>0</v>
      </c>
      <c r="T248" s="5">
        <f t="shared" si="19"/>
        <v>0</v>
      </c>
      <c r="V248" s="42" t="e">
        <f t="shared" si="20"/>
        <v>#DIV/0!</v>
      </c>
    </row>
    <row r="249" spans="1:22" outlineLevel="1">
      <c r="A249" t="s">
        <v>413</v>
      </c>
      <c r="B249" t="s">
        <v>414</v>
      </c>
      <c r="C249" s="32">
        <v>0</v>
      </c>
      <c r="D249" s="32">
        <v>0</v>
      </c>
      <c r="E249" s="32">
        <v>0</v>
      </c>
      <c r="F249" s="16"/>
      <c r="G249" s="16">
        <f t="shared" si="21"/>
        <v>0</v>
      </c>
      <c r="H249" s="14">
        <v>1</v>
      </c>
      <c r="J249" s="16">
        <f t="shared" si="17"/>
        <v>0</v>
      </c>
      <c r="L249" s="45">
        <f t="shared" si="18"/>
        <v>0</v>
      </c>
      <c r="N249" s="16">
        <f>+L249*(assessment!$J$271*assessment!$F$3)</f>
        <v>0</v>
      </c>
      <c r="P249" s="46">
        <f>+N249/payroll!F249</f>
        <v>0</v>
      </c>
      <c r="R249" s="16">
        <f>IF(P249&lt;$R$2,N249, +payroll!F249 * $R$2)</f>
        <v>0</v>
      </c>
      <c r="T249" s="5">
        <f t="shared" si="19"/>
        <v>0</v>
      </c>
      <c r="V249" s="42" t="e">
        <f t="shared" si="20"/>
        <v>#DIV/0!</v>
      </c>
    </row>
    <row r="250" spans="1:22" outlineLevel="1">
      <c r="A250" t="s">
        <v>415</v>
      </c>
      <c r="B250" t="s">
        <v>416</v>
      </c>
      <c r="C250" s="32">
        <v>0</v>
      </c>
      <c r="D250" s="32">
        <v>0</v>
      </c>
      <c r="E250" s="32">
        <v>0</v>
      </c>
      <c r="F250" s="16"/>
      <c r="G250" s="16">
        <f t="shared" si="21"/>
        <v>0</v>
      </c>
      <c r="H250" s="14">
        <v>1</v>
      </c>
      <c r="J250" s="16">
        <f t="shared" si="17"/>
        <v>0</v>
      </c>
      <c r="L250" s="45">
        <f t="shared" si="18"/>
        <v>0</v>
      </c>
      <c r="N250" s="16">
        <f>+L250*(assessment!$J$271*assessment!$F$3)</f>
        <v>0</v>
      </c>
      <c r="P250" s="46">
        <f>+N250/payroll!F250</f>
        <v>0</v>
      </c>
      <c r="R250" s="16">
        <f>IF(P250&lt;$R$2,N250, +payroll!F250 * $R$2)</f>
        <v>0</v>
      </c>
      <c r="T250" s="5">
        <f t="shared" si="19"/>
        <v>0</v>
      </c>
      <c r="V250" s="42" t="e">
        <f t="shared" si="20"/>
        <v>#DIV/0!</v>
      </c>
    </row>
    <row r="251" spans="1:22" outlineLevel="1">
      <c r="A251" t="s">
        <v>417</v>
      </c>
      <c r="B251" t="s">
        <v>418</v>
      </c>
      <c r="C251" s="32">
        <v>0</v>
      </c>
      <c r="D251" s="32">
        <v>1120.26</v>
      </c>
      <c r="E251" s="32">
        <v>0</v>
      </c>
      <c r="F251" s="16"/>
      <c r="G251" s="16">
        <f t="shared" si="21"/>
        <v>373.42</v>
      </c>
      <c r="H251" s="14">
        <v>1</v>
      </c>
      <c r="J251" s="16">
        <f t="shared" si="17"/>
        <v>373.42</v>
      </c>
      <c r="L251" s="45">
        <f t="shared" si="18"/>
        <v>9.9903420834147846E-6</v>
      </c>
      <c r="N251" s="16">
        <f>+L251*(assessment!$J$271*assessment!$F$3)</f>
        <v>308.57515858299854</v>
      </c>
      <c r="P251" s="46">
        <f>+N251/payroll!F251</f>
        <v>2.5526603290450099E-4</v>
      </c>
      <c r="R251" s="16">
        <f>IF(P251&lt;$R$2,N251, +payroll!F251 * $R$2)</f>
        <v>308.57515858299854</v>
      </c>
      <c r="T251" s="5">
        <f t="shared" si="19"/>
        <v>0</v>
      </c>
      <c r="V251" s="42">
        <f t="shared" si="20"/>
        <v>1</v>
      </c>
    </row>
    <row r="252" spans="1:22" outlineLevel="1">
      <c r="A252" t="s">
        <v>419</v>
      </c>
      <c r="B252" t="s">
        <v>420</v>
      </c>
      <c r="C252" s="32">
        <v>3293.27</v>
      </c>
      <c r="D252" s="32">
        <v>8272.9</v>
      </c>
      <c r="E252" s="32">
        <v>-4910.0200000000004</v>
      </c>
      <c r="F252" s="16"/>
      <c r="G252" s="16">
        <f t="shared" si="21"/>
        <v>2218.7166666666667</v>
      </c>
      <c r="H252" s="14">
        <v>1</v>
      </c>
      <c r="J252" s="16">
        <f t="shared" si="17"/>
        <v>2218.7166666666667</v>
      </c>
      <c r="L252" s="45">
        <f t="shared" si="18"/>
        <v>5.9358734096121717E-5</v>
      </c>
      <c r="N252" s="16">
        <f>+L252*(assessment!$J$271*assessment!$F$3)</f>
        <v>1833.433793764149</v>
      </c>
      <c r="P252" s="46">
        <f>+N252/payroll!F252</f>
        <v>9.4613650093144062E-4</v>
      </c>
      <c r="R252" s="16">
        <f>IF(P252&lt;$R$2,N252, +payroll!F252 * $R$2)</f>
        <v>1833.433793764149</v>
      </c>
      <c r="T252" s="5">
        <f t="shared" si="19"/>
        <v>0</v>
      </c>
      <c r="V252" s="42">
        <f t="shared" si="20"/>
        <v>1</v>
      </c>
    </row>
    <row r="253" spans="1:22" outlineLevel="1">
      <c r="A253" t="s">
        <v>421</v>
      </c>
      <c r="B253" t="s">
        <v>422</v>
      </c>
      <c r="C253" s="32">
        <v>0</v>
      </c>
      <c r="D253" s="32">
        <v>0</v>
      </c>
      <c r="E253" s="32">
        <v>0</v>
      </c>
      <c r="F253" s="16"/>
      <c r="G253" s="16">
        <f t="shared" si="21"/>
        <v>0</v>
      </c>
      <c r="H253" s="14">
        <v>1</v>
      </c>
      <c r="J253" s="16">
        <f t="shared" si="17"/>
        <v>0</v>
      </c>
      <c r="L253" s="45">
        <f t="shared" si="18"/>
        <v>0</v>
      </c>
      <c r="N253" s="16">
        <f>+L253*(assessment!$J$271*assessment!$F$3)</f>
        <v>0</v>
      </c>
      <c r="P253" s="46">
        <f>+N253/payroll!F253</f>
        <v>0</v>
      </c>
      <c r="R253" s="16">
        <f>IF(P253&lt;$R$2,N253, +payroll!F253 * $R$2)</f>
        <v>0</v>
      </c>
      <c r="T253" s="5">
        <f t="shared" si="19"/>
        <v>0</v>
      </c>
      <c r="V253" s="42" t="e">
        <f t="shared" si="20"/>
        <v>#DIV/0!</v>
      </c>
    </row>
    <row r="254" spans="1:22" outlineLevel="1">
      <c r="A254" t="s">
        <v>423</v>
      </c>
      <c r="B254" t="s">
        <v>424</v>
      </c>
      <c r="C254" s="32">
        <v>1572.83</v>
      </c>
      <c r="D254" s="32">
        <v>0</v>
      </c>
      <c r="E254" s="32">
        <v>1603.15</v>
      </c>
      <c r="F254" s="16"/>
      <c r="G254" s="16">
        <f t="shared" si="21"/>
        <v>1058.6600000000001</v>
      </c>
      <c r="H254" s="14">
        <v>1</v>
      </c>
      <c r="J254" s="16">
        <f t="shared" si="17"/>
        <v>1058.6600000000001</v>
      </c>
      <c r="L254" s="45">
        <f t="shared" si="18"/>
        <v>2.8323002383449991E-5</v>
      </c>
      <c r="N254" s="16">
        <f>+L254*(assessment!$J$271*assessment!$F$3)</f>
        <v>874.8223913702459</v>
      </c>
      <c r="P254" s="46">
        <f>+N254/payroll!F254</f>
        <v>7.9881538613073679E-4</v>
      </c>
      <c r="R254" s="16">
        <f>IF(P254&lt;$R$2,N254, +payroll!F254 * $R$2)</f>
        <v>874.8223913702459</v>
      </c>
      <c r="T254" s="5">
        <f t="shared" si="19"/>
        <v>0</v>
      </c>
      <c r="V254" s="42">
        <f t="shared" si="20"/>
        <v>1</v>
      </c>
    </row>
    <row r="255" spans="1:22" outlineLevel="1">
      <c r="A255" t="s">
        <v>425</v>
      </c>
      <c r="B255" t="s">
        <v>426</v>
      </c>
      <c r="C255" s="32">
        <v>0</v>
      </c>
      <c r="D255" s="32">
        <v>0</v>
      </c>
      <c r="E255" s="32">
        <v>0</v>
      </c>
      <c r="F255" s="16"/>
      <c r="G255" s="16">
        <f t="shared" si="21"/>
        <v>0</v>
      </c>
      <c r="H255" s="14">
        <v>1</v>
      </c>
      <c r="J255" s="16">
        <f t="shared" si="17"/>
        <v>0</v>
      </c>
      <c r="L255" s="45">
        <f t="shared" si="18"/>
        <v>0</v>
      </c>
      <c r="N255" s="16">
        <f>+L255*(assessment!$J$271*assessment!$F$3)</f>
        <v>0</v>
      </c>
      <c r="P255" s="46">
        <f>+N255/payroll!F255</f>
        <v>0</v>
      </c>
      <c r="R255" s="16">
        <f>IF(P255&lt;$R$2,N255, +payroll!F255 * $R$2)</f>
        <v>0</v>
      </c>
      <c r="T255" s="5">
        <f t="shared" si="19"/>
        <v>0</v>
      </c>
      <c r="V255" s="42" t="e">
        <f t="shared" si="20"/>
        <v>#DIV/0!</v>
      </c>
    </row>
    <row r="256" spans="1:22" outlineLevel="1">
      <c r="A256" t="s">
        <v>427</v>
      </c>
      <c r="B256" t="s">
        <v>428</v>
      </c>
      <c r="C256" s="32">
        <v>0</v>
      </c>
      <c r="D256" s="32">
        <v>3239.75</v>
      </c>
      <c r="E256" s="32">
        <v>860.04</v>
      </c>
      <c r="F256" s="16"/>
      <c r="G256" s="16">
        <f t="shared" si="21"/>
        <v>1366.5966666666666</v>
      </c>
      <c r="H256" s="14">
        <v>1</v>
      </c>
      <c r="J256" s="16">
        <f t="shared" si="17"/>
        <v>1366.5966666666666</v>
      </c>
      <c r="L256" s="45">
        <f t="shared" si="18"/>
        <v>3.6561427320589054E-5</v>
      </c>
      <c r="N256" s="16">
        <f>+L256*(assessment!$J$271*assessment!$F$3)</f>
        <v>1129.2854778417434</v>
      </c>
      <c r="P256" s="46">
        <f>+N256/payroll!F256</f>
        <v>2.6743827124996454E-4</v>
      </c>
      <c r="R256" s="16">
        <f>IF(P256&lt;$R$2,N256, +payroll!F256 * $R$2)</f>
        <v>1129.2854778417434</v>
      </c>
      <c r="T256" s="5">
        <f t="shared" si="19"/>
        <v>0</v>
      </c>
      <c r="V256" s="42">
        <f t="shared" si="20"/>
        <v>1</v>
      </c>
    </row>
    <row r="257" spans="1:22" outlineLevel="1">
      <c r="A257" t="s">
        <v>429</v>
      </c>
      <c r="B257" t="s">
        <v>430</v>
      </c>
      <c r="C257" s="32">
        <v>0</v>
      </c>
      <c r="D257" s="32">
        <v>0</v>
      </c>
      <c r="E257" s="32">
        <v>0</v>
      </c>
      <c r="F257" s="16"/>
      <c r="G257" s="16">
        <f t="shared" si="21"/>
        <v>0</v>
      </c>
      <c r="H257" s="14">
        <v>1</v>
      </c>
      <c r="J257" s="16">
        <f t="shared" si="17"/>
        <v>0</v>
      </c>
      <c r="L257" s="45">
        <f t="shared" si="18"/>
        <v>0</v>
      </c>
      <c r="N257" s="16">
        <f>+L257*(assessment!$J$271*assessment!$F$3)</f>
        <v>0</v>
      </c>
      <c r="P257" s="46">
        <f>+N257/payroll!F257</f>
        <v>0</v>
      </c>
      <c r="R257" s="16">
        <f>IF(P257&lt;$R$2,N257, +payroll!F257 * $R$2)</f>
        <v>0</v>
      </c>
      <c r="T257" s="5">
        <f t="shared" si="19"/>
        <v>0</v>
      </c>
      <c r="V257" s="42" t="e">
        <f t="shared" si="20"/>
        <v>#DIV/0!</v>
      </c>
    </row>
    <row r="258" spans="1:22" outlineLevel="1">
      <c r="A258" s="42" t="s">
        <v>563</v>
      </c>
      <c r="B258" s="42" t="s">
        <v>564</v>
      </c>
      <c r="C258" s="32">
        <v>265</v>
      </c>
      <c r="D258" s="32">
        <v>0</v>
      </c>
      <c r="E258" s="32">
        <v>0</v>
      </c>
      <c r="F258" s="16"/>
      <c r="G258" s="16">
        <f t="shared" si="21"/>
        <v>88.333333333333329</v>
      </c>
      <c r="H258" s="14">
        <v>1</v>
      </c>
      <c r="J258" s="16">
        <f t="shared" si="17"/>
        <v>88.333333333333329</v>
      </c>
      <c r="L258" s="45">
        <f t="shared" si="18"/>
        <v>2.3632376877733005E-6</v>
      </c>
      <c r="N258" s="16">
        <f>+L258*(assessment!$J$271*assessment!$F$3)</f>
        <v>72.994141560436518</v>
      </c>
      <c r="P258" s="46">
        <f>+N258/payroll!F258</f>
        <v>6.5162356276543204E-5</v>
      </c>
      <c r="R258" s="16">
        <f>IF(P258&lt;$R$2,N258, +payroll!F258 * $R$2)</f>
        <v>72.994141560436518</v>
      </c>
      <c r="T258" s="5">
        <f t="shared" si="19"/>
        <v>0</v>
      </c>
      <c r="V258" s="42">
        <f t="shared" si="20"/>
        <v>1</v>
      </c>
    </row>
    <row r="259" spans="1:22" outlineLevel="1">
      <c r="A259" t="s">
        <v>431</v>
      </c>
      <c r="B259" t="s">
        <v>432</v>
      </c>
      <c r="C259" s="32">
        <v>0</v>
      </c>
      <c r="D259" s="32">
        <v>0</v>
      </c>
      <c r="E259" s="32">
        <v>0</v>
      </c>
      <c r="F259" s="16"/>
      <c r="G259" s="16">
        <f t="shared" si="21"/>
        <v>0</v>
      </c>
      <c r="H259" s="14">
        <v>1</v>
      </c>
      <c r="J259" s="16">
        <f t="shared" si="17"/>
        <v>0</v>
      </c>
      <c r="L259" s="45">
        <f t="shared" si="18"/>
        <v>0</v>
      </c>
      <c r="N259" s="16">
        <f>+L259*(assessment!$J$271*assessment!$F$3)</f>
        <v>0</v>
      </c>
      <c r="P259" s="46">
        <f>+N259/payroll!F259</f>
        <v>0</v>
      </c>
      <c r="R259" s="16">
        <f>IF(P259&lt;$R$2,N259, +payroll!F259 * $R$2)</f>
        <v>0</v>
      </c>
      <c r="T259" s="5">
        <f t="shared" si="19"/>
        <v>0</v>
      </c>
      <c r="V259" s="42" t="e">
        <f t="shared" si="20"/>
        <v>#DIV/0!</v>
      </c>
    </row>
    <row r="260" spans="1:22" outlineLevel="1">
      <c r="A260" t="s">
        <v>433</v>
      </c>
      <c r="B260" t="s">
        <v>434</v>
      </c>
      <c r="C260" s="40">
        <v>0</v>
      </c>
      <c r="D260" s="40">
        <v>0</v>
      </c>
      <c r="E260" s="40">
        <v>0</v>
      </c>
      <c r="F260" s="16"/>
      <c r="G260" s="16">
        <f t="shared" si="21"/>
        <v>0</v>
      </c>
      <c r="H260" s="14">
        <v>1</v>
      </c>
      <c r="J260" s="16">
        <f t="shared" si="17"/>
        <v>0</v>
      </c>
      <c r="L260" s="45">
        <f t="shared" si="18"/>
        <v>0</v>
      </c>
      <c r="N260" s="16">
        <f>+L260*(assessment!$J$271*assessment!$F$3)</f>
        <v>0</v>
      </c>
      <c r="P260" s="46">
        <f>+N260/payroll!F260</f>
        <v>0</v>
      </c>
      <c r="R260" s="16">
        <f>IF(P260&lt;$R$2,N260, +payroll!F260 * $R$2)</f>
        <v>0</v>
      </c>
      <c r="T260" s="5">
        <f t="shared" si="19"/>
        <v>0</v>
      </c>
      <c r="V260" s="42" t="e">
        <f t="shared" si="20"/>
        <v>#DIV/0!</v>
      </c>
    </row>
    <row r="261" spans="1:22">
      <c r="B261" t="s">
        <v>478</v>
      </c>
      <c r="C261" s="32">
        <f>SUBTOTAL(9,C139:C260)</f>
        <v>518711.20000000013</v>
      </c>
      <c r="D261" s="32">
        <f>SUBTOTAL(9,D139:D260)</f>
        <v>464562.27999999997</v>
      </c>
      <c r="E261" s="32">
        <f>SUBTOTAL(9,E139:E260)</f>
        <v>436625.61000000016</v>
      </c>
      <c r="F261" s="16"/>
      <c r="G261" s="16">
        <f>SUBTOTAL(9,G139:G260)</f>
        <v>473299.69666666642</v>
      </c>
      <c r="H261" s="14">
        <f>+J261/G261</f>
        <v>1</v>
      </c>
      <c r="J261" s="16">
        <f>SUBTOTAL(9,J139:J260)</f>
        <v>473299.69666666642</v>
      </c>
      <c r="L261" s="3">
        <f>SUBTOTAL(9,L139:L260)</f>
        <v>1.266248695216232E-2</v>
      </c>
      <c r="N261" s="16">
        <f>SUBTOTAL(9,N139:N260)</f>
        <v>391110.62330941483</v>
      </c>
      <c r="P261" s="46">
        <f>+N261/payroll!F261</f>
        <v>1.4511561143302036E-3</v>
      </c>
      <c r="R261" s="16">
        <f>SUBTOTAL(9,R139:R260)</f>
        <v>391110.62330941483</v>
      </c>
      <c r="T261" s="5">
        <f>SUBTOTAL(9,T139:T260)</f>
        <v>0</v>
      </c>
      <c r="V261" s="42">
        <f t="shared" ref="V261" si="22">+R261/N261</f>
        <v>1</v>
      </c>
    </row>
    <row r="262" spans="1:22">
      <c r="C262" s="32"/>
      <c r="D262" s="32"/>
      <c r="E262" s="32"/>
      <c r="F262" s="16"/>
      <c r="G262" s="16"/>
      <c r="J262" s="16"/>
      <c r="N262" s="16"/>
      <c r="R262" s="16"/>
      <c r="T262" s="7"/>
    </row>
    <row r="263" spans="1:22" ht="13.5" thickBot="1">
      <c r="C263" s="35">
        <f>SUBTOTAL(9,C4:C262)</f>
        <v>38661202.709999971</v>
      </c>
      <c r="D263" s="35">
        <f>SUBTOTAL(9,D4:D262)</f>
        <v>38942456.769999951</v>
      </c>
      <c r="E263" s="35">
        <f>SUBTOTAL(9,E4:E262)</f>
        <v>34519182.429999977</v>
      </c>
      <c r="F263" s="16"/>
      <c r="G263" s="17">
        <f>SUBTOTAL(9,G4:G262)</f>
        <v>37378099.456666641</v>
      </c>
      <c r="H263" s="14">
        <f>+J263/G263</f>
        <v>1</v>
      </c>
      <c r="J263" s="17">
        <f>SUBTOTAL(9,J4:J262)</f>
        <v>37378099.456666641</v>
      </c>
      <c r="L263" s="18">
        <f>SUBTOTAL(9,L4:L262)</f>
        <v>1.0000000000000007</v>
      </c>
      <c r="N263" s="17">
        <f>SUBTOTAL(9,N5:N262)</f>
        <v>30887346.600000028</v>
      </c>
      <c r="P263" s="6">
        <f>+N263/payroll!F263</f>
        <v>3.133611374797778E-3</v>
      </c>
      <c r="R263" s="17">
        <f>SUBTOTAL(9,R5:R262)</f>
        <v>30887346.600000028</v>
      </c>
      <c r="T263" s="5">
        <f>SUBTOTAL(9,T4:T262)</f>
        <v>0</v>
      </c>
    </row>
    <row r="264" spans="1:22" ht="13.5" thickTop="1"/>
    <row r="266" spans="1:22">
      <c r="C266" s="71"/>
      <c r="D266" s="71"/>
      <c r="E266" s="91"/>
    </row>
    <row r="267" spans="1:22">
      <c r="E267" s="32"/>
    </row>
    <row r="268" spans="1:22">
      <c r="C268" s="71"/>
      <c r="D268" s="71"/>
      <c r="E268" s="71"/>
    </row>
    <row r="271" spans="1:22">
      <c r="C271" s="32"/>
      <c r="D271" s="32"/>
      <c r="E271" s="32"/>
    </row>
  </sheetData>
  <autoFilter ref="A2:E260" xr:uid="{00000000-0009-0000-0000-000005000000}"/>
  <phoneticPr fontId="7" type="noConversion"/>
  <printOptions horizontalCentered="1"/>
  <pageMargins left="0" right="0" top="0.5" bottom="0.5" header="0.25" footer="0.25"/>
  <pageSetup scale="80" orientation="landscape" horizontalDpi="4294967292" r:id="rId1"/>
  <headerFooter alignWithMargins="0">
    <oddHeader>&amp;C&amp;"Arial,Bold"&amp;11Claim Costs (Payout) Data
FY 2021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invoices</vt:lpstr>
      <vt:lpstr>assessment</vt:lpstr>
      <vt:lpstr>payroll</vt:lpstr>
      <vt:lpstr>IFR</vt:lpstr>
      <vt:lpstr>claims</vt:lpstr>
      <vt:lpstr>costs</vt:lpstr>
      <vt:lpstr>assessment!Print_Area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Shelby Hyman</cp:lastModifiedBy>
  <cp:lastPrinted>2020-08-17T15:01:19Z</cp:lastPrinted>
  <dcterms:created xsi:type="dcterms:W3CDTF">2001-09-27T20:26:12Z</dcterms:created>
  <dcterms:modified xsi:type="dcterms:W3CDTF">2020-08-19T21:03:03Z</dcterms:modified>
</cp:coreProperties>
</file>